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120" windowWidth="20730" windowHeight="9255" tabRatio="938" firstSheet="2" activeTab="3"/>
  </bookViews>
  <sheets>
    <sheet name="ESTIMACIÓN DE INGRESOS" sheetId="53" r:id="rId1"/>
    <sheet name="PRESUP.EGRESOS FUENTE FINANCIAM" sheetId="14" r:id="rId2"/>
    <sheet name="PROYECCIONES INGRESOS" sheetId="10" r:id="rId3"/>
    <sheet name="PROYECCIONES EGRESOS" sheetId="11" r:id="rId4"/>
    <sheet name="CLASIFIC.ADMINISTRATIVA" sheetId="25" r:id="rId5"/>
    <sheet name="CLASIFIC.FUNCIONAL DEL GASTO" sheetId="24" r:id="rId6"/>
    <sheet name="ESTUDIOS ACTUARIALES" sheetId="54" r:id="rId7"/>
    <sheet name="PLANTILLA  " sheetId="32" r:id="rId8"/>
    <sheet name=" CAT. FUNCION, SUB FUNCION" sheetId="21" r:id="rId9"/>
  </sheets>
  <definedNames>
    <definedName name="_xlnm._FilterDatabase" localSheetId="5" hidden="1">'CLASIFIC.FUNCIONAL DEL GASTO'!$A$6:$F$147</definedName>
    <definedName name="_xlnm._FilterDatabase" localSheetId="0" hidden="1">'ESTIMACIÓN DE INGRESOS'!$A$6:$C$114</definedName>
    <definedName name="_xlnm._FilterDatabase" localSheetId="6" hidden="1">'ESTUDIOS ACTUARIALES'!$A$5:$G$51</definedName>
    <definedName name="_xlnm._FilterDatabase" localSheetId="1" hidden="1">'PRESUP.EGRESOS FUENTE FINANCIAM'!$A$6:$N$431</definedName>
    <definedName name="_xlnm._FilterDatabase" localSheetId="3" hidden="1">'PROYECCIONES EGRESOS'!$A$6:$I$78</definedName>
    <definedName name="_xlnm._FilterDatabase" localSheetId="2" hidden="1">'PROYECCIONES INGRESOS'!$A$6:$I$69</definedName>
    <definedName name="_xlnm.Print_Area" localSheetId="7">'PLANTILLA  '!$A$1:$DE$20</definedName>
    <definedName name="_xlnm.Print_Titles" localSheetId="8">' CAT. FUNCION, SUB FUNCION'!$2:$2</definedName>
    <definedName name="_xlnm.Print_Titles" localSheetId="4">CLASIFIC.ADMINISTRATIVA!$1:$5</definedName>
    <definedName name="_xlnm.Print_Titles" localSheetId="5">'CLASIFIC.FUNCIONAL DEL GASTO'!$1:$3</definedName>
    <definedName name="_xlnm.Print_Titles" localSheetId="0">'ESTIMACIÓN DE INGRESOS'!$1:$2</definedName>
    <definedName name="_xlnm.Print_Titles" localSheetId="7">'PLANTILLA  '!$1:$7</definedName>
    <definedName name="_xlnm.Print_Titles" localSheetId="1">'PRESUP.EGRESOS FUENTE FINANCIAM'!$1:$4</definedName>
    <definedName name="_xlnm.Print_Titles" localSheetId="3">'PROYECCIONES EGRESOS'!$1:$2</definedName>
    <definedName name="_xlnm.Print_Titles" localSheetId="2">'PROYECCIONES INGRESOS'!$1:$1</definedName>
  </definedNames>
  <calcPr calcId="145621"/>
</workbook>
</file>

<file path=xl/calcChain.xml><?xml version="1.0" encoding="utf-8"?>
<calcChain xmlns="http://schemas.openxmlformats.org/spreadsheetml/2006/main">
  <c r="C105" i="53" l="1"/>
  <c r="C56" i="53"/>
  <c r="C172" i="14" l="1"/>
  <c r="C160" i="14"/>
  <c r="C154" i="14"/>
  <c r="C150" i="14"/>
  <c r="C140" i="14"/>
  <c r="C130" i="14"/>
  <c r="C125" i="14"/>
  <c r="C112" i="14"/>
  <c r="C110" i="14"/>
  <c r="C95" i="14"/>
  <c r="C89" i="14"/>
  <c r="C86" i="14"/>
  <c r="C84" i="14"/>
  <c r="C80" i="14"/>
  <c r="C78" i="14"/>
  <c r="C73" i="14"/>
  <c r="C54" i="14"/>
  <c r="C45" i="14"/>
  <c r="C39" i="14"/>
  <c r="C33" i="14"/>
  <c r="C21" i="14"/>
  <c r="C19" i="14"/>
  <c r="C14" i="14"/>
  <c r="C10" i="14"/>
  <c r="C221" i="14"/>
  <c r="C192" i="14"/>
  <c r="C185" i="14"/>
  <c r="AK19" i="32"/>
  <c r="AK18" i="32"/>
  <c r="AK17" i="32"/>
  <c r="AK16" i="32"/>
  <c r="AK15" i="32"/>
  <c r="AK14" i="32"/>
  <c r="AK13" i="32"/>
  <c r="AK12" i="32"/>
  <c r="AK11" i="32"/>
  <c r="AK10" i="32"/>
  <c r="AK9" i="32"/>
  <c r="AK8" i="32"/>
  <c r="AG20" i="32" l="1"/>
  <c r="AK20" i="32"/>
  <c r="AQ8" i="32"/>
  <c r="AQ15" i="32"/>
  <c r="BO15" i="32" s="1"/>
  <c r="CV15" i="32" s="1"/>
  <c r="BO8" i="32" l="1"/>
  <c r="CV8" i="32" l="1"/>
  <c r="A2" i="14" l="1"/>
  <c r="A2" i="54"/>
  <c r="A2" i="32" l="1"/>
  <c r="A2" i="25"/>
  <c r="L70" i="11" l="1"/>
  <c r="L66" i="11"/>
  <c r="L58" i="11"/>
  <c r="L54" i="11"/>
  <c r="L44" i="11"/>
  <c r="L34" i="11"/>
  <c r="L24" i="11"/>
  <c r="L14" i="11"/>
  <c r="L78" i="11" s="1"/>
  <c r="L6" i="11"/>
  <c r="K70" i="11"/>
  <c r="K66" i="11"/>
  <c r="K58" i="11"/>
  <c r="K54" i="11"/>
  <c r="K44" i="11"/>
  <c r="K34" i="11"/>
  <c r="K24" i="11"/>
  <c r="K14" i="11"/>
  <c r="K6" i="11"/>
  <c r="J70" i="11"/>
  <c r="J66" i="11"/>
  <c r="J58" i="11"/>
  <c r="J54" i="11"/>
  <c r="J44" i="11"/>
  <c r="J34" i="11"/>
  <c r="J24" i="11"/>
  <c r="J14" i="11"/>
  <c r="J6" i="11"/>
  <c r="G70" i="11"/>
  <c r="G66" i="11"/>
  <c r="G58" i="11"/>
  <c r="G54" i="11"/>
  <c r="G44" i="11"/>
  <c r="F70" i="11"/>
  <c r="F66" i="11"/>
  <c r="F58" i="11"/>
  <c r="F54" i="11"/>
  <c r="F44" i="11"/>
  <c r="F34" i="11"/>
  <c r="F24" i="11"/>
  <c r="F14" i="11"/>
  <c r="F78" i="11" s="1"/>
  <c r="F6" i="11"/>
  <c r="L65" i="10"/>
  <c r="L57" i="10"/>
  <c r="L51" i="10"/>
  <c r="L41" i="10"/>
  <c r="L36" i="10"/>
  <c r="L32" i="10"/>
  <c r="L25" i="10"/>
  <c r="L22" i="10"/>
  <c r="L16" i="10"/>
  <c r="L6" i="10"/>
  <c r="K65" i="10"/>
  <c r="K57" i="10"/>
  <c r="K51" i="10"/>
  <c r="K41" i="10"/>
  <c r="K36" i="10"/>
  <c r="K32" i="10"/>
  <c r="K25" i="10"/>
  <c r="K22" i="10"/>
  <c r="K16" i="10"/>
  <c r="K6" i="10"/>
  <c r="J65" i="10"/>
  <c r="J57" i="10"/>
  <c r="J51" i="10"/>
  <c r="J41" i="10"/>
  <c r="J36" i="10"/>
  <c r="J32" i="10"/>
  <c r="J25" i="10"/>
  <c r="J22" i="10"/>
  <c r="J16" i="10"/>
  <c r="J6" i="10"/>
  <c r="G65" i="10"/>
  <c r="G57" i="10"/>
  <c r="G51" i="10"/>
  <c r="G41" i="10"/>
  <c r="G36" i="10"/>
  <c r="G32" i="10"/>
  <c r="G25" i="10"/>
  <c r="G22" i="10"/>
  <c r="G16" i="10"/>
  <c r="G6" i="10"/>
  <c r="F65" i="10"/>
  <c r="F57" i="10"/>
  <c r="F51" i="10"/>
  <c r="F41" i="10"/>
  <c r="F36" i="10"/>
  <c r="F32" i="10"/>
  <c r="F25" i="10"/>
  <c r="F22" i="10"/>
  <c r="F16" i="10"/>
  <c r="F6" i="10"/>
  <c r="J69" i="10" l="1"/>
  <c r="J78" i="11"/>
  <c r="F69" i="10"/>
  <c r="L69" i="10"/>
  <c r="K78" i="11"/>
  <c r="K69" i="10"/>
  <c r="G69" i="10"/>
  <c r="L38" i="14"/>
  <c r="K38" i="14"/>
  <c r="J38" i="14"/>
  <c r="I38" i="14"/>
  <c r="H38" i="14"/>
  <c r="G38" i="14"/>
  <c r="F38" i="14"/>
  <c r="E38" i="14"/>
  <c r="D38" i="14"/>
  <c r="C287" i="14"/>
  <c r="D287" i="14"/>
  <c r="C17" i="53"/>
  <c r="E66" i="11" l="1"/>
  <c r="E41" i="10"/>
  <c r="E22" i="10"/>
  <c r="E16" i="10"/>
  <c r="E6" i="10"/>
  <c r="H66" i="10"/>
  <c r="H67" i="10"/>
  <c r="H68" i="10"/>
  <c r="H58" i="10"/>
  <c r="H59" i="10"/>
  <c r="H60" i="10"/>
  <c r="H61" i="10"/>
  <c r="H62" i="10"/>
  <c r="H63" i="10"/>
  <c r="I63" i="10" s="1"/>
  <c r="H64" i="10"/>
  <c r="H54" i="10"/>
  <c r="I54" i="10" s="1"/>
  <c r="H55" i="10"/>
  <c r="I55" i="10" s="1"/>
  <c r="H56" i="10"/>
  <c r="H42" i="10"/>
  <c r="H43" i="10"/>
  <c r="H44" i="10"/>
  <c r="H45" i="10"/>
  <c r="H46" i="10"/>
  <c r="I46" i="10" s="1"/>
  <c r="H47" i="10"/>
  <c r="I47" i="10" s="1"/>
  <c r="H48" i="10"/>
  <c r="I48" i="10" s="1"/>
  <c r="H49" i="10"/>
  <c r="I49" i="10" s="1"/>
  <c r="H50" i="10"/>
  <c r="H38" i="10"/>
  <c r="H39" i="10"/>
  <c r="H40" i="10"/>
  <c r="H34" i="10"/>
  <c r="H35" i="10"/>
  <c r="H31" i="10"/>
  <c r="H29" i="10"/>
  <c r="H27" i="10"/>
  <c r="H23" i="10"/>
  <c r="H24" i="10"/>
  <c r="I24" i="10" s="1"/>
  <c r="H17" i="10"/>
  <c r="H18" i="10"/>
  <c r="H19" i="10"/>
  <c r="H20" i="10"/>
  <c r="H21" i="10"/>
  <c r="H14" i="10"/>
  <c r="H15" i="10"/>
  <c r="H9" i="10"/>
  <c r="H10" i="10"/>
  <c r="H11" i="10"/>
  <c r="H12" i="10"/>
  <c r="A2" i="24"/>
  <c r="A2" i="11"/>
  <c r="A2" i="10"/>
  <c r="C110" i="53"/>
  <c r="C102" i="53"/>
  <c r="C94" i="53"/>
  <c r="H53" i="10" s="1"/>
  <c r="C91" i="53"/>
  <c r="H52" i="10" s="1"/>
  <c r="C80" i="53"/>
  <c r="C69" i="53"/>
  <c r="C68" i="53" s="1"/>
  <c r="C62" i="53"/>
  <c r="C61" i="53" s="1"/>
  <c r="C55" i="53"/>
  <c r="H30" i="10" s="1"/>
  <c r="C39" i="53"/>
  <c r="H28" i="10" s="1"/>
  <c r="C35" i="53"/>
  <c r="H26" i="10" s="1"/>
  <c r="C31" i="53"/>
  <c r="C25" i="53"/>
  <c r="H13" i="10"/>
  <c r="C9" i="53"/>
  <c r="H8" i="10" s="1"/>
  <c r="C7" i="53"/>
  <c r="H7" i="10" s="1"/>
  <c r="H22" i="10" l="1"/>
  <c r="H37" i="10"/>
  <c r="H36" i="10" s="1"/>
  <c r="H33" i="10"/>
  <c r="I33" i="10" s="1"/>
  <c r="C90" i="53"/>
  <c r="C34" i="53"/>
  <c r="C6" i="53"/>
  <c r="I30" i="10"/>
  <c r="I14" i="10"/>
  <c r="D430" i="14"/>
  <c r="D427" i="14"/>
  <c r="D425" i="14"/>
  <c r="D422" i="14"/>
  <c r="D419" i="14"/>
  <c r="D410" i="14"/>
  <c r="D401" i="14"/>
  <c r="D396" i="14"/>
  <c r="D390" i="14"/>
  <c r="D383" i="14"/>
  <c r="D378" i="14"/>
  <c r="D375" i="14"/>
  <c r="D365" i="14"/>
  <c r="D355" i="14"/>
  <c r="D348" i="14"/>
  <c r="D338" i="14"/>
  <c r="D335" i="14"/>
  <c r="D331" i="14"/>
  <c r="D322" i="14"/>
  <c r="D313" i="14"/>
  <c r="D302" i="14"/>
  <c r="D297" i="14"/>
  <c r="D278" i="14"/>
  <c r="D276" i="14"/>
  <c r="D269" i="14"/>
  <c r="D266" i="14"/>
  <c r="D261" i="14"/>
  <c r="D254" i="14"/>
  <c r="D249" i="14"/>
  <c r="D243" i="14"/>
  <c r="D241" i="14"/>
  <c r="D233" i="14"/>
  <c r="D229" i="14"/>
  <c r="D220" i="14"/>
  <c r="D210" i="14"/>
  <c r="D204" i="14"/>
  <c r="D194" i="14"/>
  <c r="D183" i="14"/>
  <c r="D177" i="14"/>
  <c r="D167" i="14"/>
  <c r="D159" i="14"/>
  <c r="D149" i="14"/>
  <c r="D139" i="14"/>
  <c r="D129" i="14"/>
  <c r="D119" i="14"/>
  <c r="D109" i="14"/>
  <c r="D98" i="14"/>
  <c r="D94" i="14"/>
  <c r="D88" i="14"/>
  <c r="D85" i="14"/>
  <c r="D77" i="14"/>
  <c r="D67" i="14"/>
  <c r="D57" i="14"/>
  <c r="D53" i="14"/>
  <c r="D44" i="14"/>
  <c r="D40" i="14"/>
  <c r="D31" i="14"/>
  <c r="D26" i="14"/>
  <c r="D17" i="14"/>
  <c r="D12" i="14"/>
  <c r="D7" i="14"/>
  <c r="I39" i="10"/>
  <c r="I68" i="10"/>
  <c r="I64" i="10"/>
  <c r="I61" i="10"/>
  <c r="I56" i="10"/>
  <c r="I45" i="10"/>
  <c r="I40" i="10"/>
  <c r="I34" i="10"/>
  <c r="I29" i="10"/>
  <c r="I28" i="10"/>
  <c r="I15" i="10"/>
  <c r="I8" i="10"/>
  <c r="F108" i="24"/>
  <c r="F121" i="24"/>
  <c r="F146" i="24"/>
  <c r="F141" i="24"/>
  <c r="F137" i="24"/>
  <c r="F134" i="24"/>
  <c r="F129" i="24"/>
  <c r="F124" i="24"/>
  <c r="F119" i="24"/>
  <c r="F112" i="24"/>
  <c r="F101" i="24"/>
  <c r="F94" i="24"/>
  <c r="F91" i="24"/>
  <c r="F88" i="24"/>
  <c r="F78" i="24"/>
  <c r="F71" i="24"/>
  <c r="F66" i="24"/>
  <c r="F60" i="24"/>
  <c r="F52" i="24"/>
  <c r="F45" i="24"/>
  <c r="F38" i="24"/>
  <c r="F33" i="24"/>
  <c r="F29" i="24"/>
  <c r="F26" i="24"/>
  <c r="F24" i="24"/>
  <c r="F14" i="24"/>
  <c r="F9" i="24"/>
  <c r="F6" i="24"/>
  <c r="E58" i="11"/>
  <c r="E65" i="10"/>
  <c r="E57" i="10"/>
  <c r="AY20" i="32"/>
  <c r="F249" i="14"/>
  <c r="G249" i="14"/>
  <c r="F266" i="14"/>
  <c r="G266" i="14"/>
  <c r="F425" i="14"/>
  <c r="G425" i="14"/>
  <c r="C427" i="14"/>
  <c r="C348" i="14"/>
  <c r="L313" i="14"/>
  <c r="K313" i="14"/>
  <c r="J313" i="14"/>
  <c r="J322" i="14"/>
  <c r="J331" i="14"/>
  <c r="E287" i="14"/>
  <c r="F287" i="14"/>
  <c r="C261" i="14"/>
  <c r="L249" i="14"/>
  <c r="M18" i="14"/>
  <c r="I66" i="10"/>
  <c r="C40" i="14"/>
  <c r="M255" i="14"/>
  <c r="E6" i="11"/>
  <c r="C98" i="14"/>
  <c r="C88" i="14"/>
  <c r="C85" i="14"/>
  <c r="C77" i="14"/>
  <c r="C67" i="14"/>
  <c r="C57" i="14"/>
  <c r="C53" i="14"/>
  <c r="C44" i="14"/>
  <c r="C94" i="14"/>
  <c r="C31" i="14"/>
  <c r="E31" i="14"/>
  <c r="F31" i="14"/>
  <c r="G31" i="14"/>
  <c r="H31" i="14"/>
  <c r="I31" i="14"/>
  <c r="J31" i="14"/>
  <c r="K31" i="14"/>
  <c r="L31" i="14"/>
  <c r="C26" i="14"/>
  <c r="E12" i="14"/>
  <c r="C12" i="14"/>
  <c r="CN20" i="32"/>
  <c r="CE20" i="32"/>
  <c r="BW20" i="32"/>
  <c r="BG20" i="32"/>
  <c r="AQ10" i="32"/>
  <c r="BO10" i="32" s="1"/>
  <c r="AQ19" i="32"/>
  <c r="BO19" i="32" s="1"/>
  <c r="CV19" i="32" s="1"/>
  <c r="AQ11" i="32"/>
  <c r="BO11" i="32" s="1"/>
  <c r="CV11" i="32" s="1"/>
  <c r="AQ18" i="32"/>
  <c r="BO18" i="32" s="1"/>
  <c r="AQ17" i="32"/>
  <c r="BO17" i="32" s="1"/>
  <c r="AQ16" i="32"/>
  <c r="BO16" i="32" s="1"/>
  <c r="CV16" i="32" s="1"/>
  <c r="AQ14" i="32"/>
  <c r="BO14" i="32" s="1"/>
  <c r="CV14" i="32" s="1"/>
  <c r="AQ13" i="32"/>
  <c r="BO13" i="32" s="1"/>
  <c r="CV13" i="32" s="1"/>
  <c r="AQ12" i="32"/>
  <c r="BO12" i="32" s="1"/>
  <c r="AQ9" i="32"/>
  <c r="G229" i="14"/>
  <c r="H204" i="14"/>
  <c r="G204" i="14"/>
  <c r="F204" i="14"/>
  <c r="D35" i="25"/>
  <c r="M431" i="14"/>
  <c r="M429" i="14"/>
  <c r="M428" i="14"/>
  <c r="M426" i="14"/>
  <c r="M424" i="14"/>
  <c r="M423" i="14"/>
  <c r="M421" i="14"/>
  <c r="M420" i="14"/>
  <c r="M418" i="14"/>
  <c r="M417" i="14"/>
  <c r="M416" i="14"/>
  <c r="M415" i="14"/>
  <c r="M414" i="14"/>
  <c r="M413" i="14"/>
  <c r="M412" i="14"/>
  <c r="M411" i="14"/>
  <c r="M409" i="14"/>
  <c r="M408" i="14"/>
  <c r="M407" i="14"/>
  <c r="M406" i="14"/>
  <c r="M405" i="14"/>
  <c r="M404" i="14"/>
  <c r="M403" i="14"/>
  <c r="M402" i="14"/>
  <c r="M399" i="14"/>
  <c r="M398" i="14"/>
  <c r="M397" i="14"/>
  <c r="M395" i="14"/>
  <c r="M394" i="14"/>
  <c r="M393" i="14"/>
  <c r="M392" i="14"/>
  <c r="M391" i="14"/>
  <c r="M389" i="14"/>
  <c r="M388" i="14"/>
  <c r="M387" i="14"/>
  <c r="M386" i="14"/>
  <c r="M385" i="14"/>
  <c r="M384" i="14"/>
  <c r="M381" i="14"/>
  <c r="M380" i="14"/>
  <c r="M379" i="14"/>
  <c r="M377" i="14"/>
  <c r="M376" i="14"/>
  <c r="M374" i="14"/>
  <c r="M373" i="14"/>
  <c r="M372" i="14"/>
  <c r="M371" i="14"/>
  <c r="M370" i="14"/>
  <c r="M369" i="14"/>
  <c r="M368" i="14"/>
  <c r="M367" i="14"/>
  <c r="M366" i="14"/>
  <c r="M364" i="14"/>
  <c r="M363" i="14"/>
  <c r="M362" i="14"/>
  <c r="M361" i="14"/>
  <c r="M360" i="14"/>
  <c r="M359" i="14"/>
  <c r="M358" i="14"/>
  <c r="M357" i="14"/>
  <c r="M356" i="14"/>
  <c r="M354" i="14"/>
  <c r="M353" i="14"/>
  <c r="M352" i="14"/>
  <c r="M351" i="14"/>
  <c r="M350" i="14"/>
  <c r="M349" i="14"/>
  <c r="M347" i="14"/>
  <c r="M346" i="14"/>
  <c r="M345" i="14"/>
  <c r="M344" i="14"/>
  <c r="M343" i="14"/>
  <c r="M342" i="14"/>
  <c r="M341" i="14"/>
  <c r="M340" i="14"/>
  <c r="M339" i="14"/>
  <c r="M337" i="14"/>
  <c r="M336" i="14"/>
  <c r="M333" i="14"/>
  <c r="M332" i="14"/>
  <c r="M330" i="14"/>
  <c r="M329" i="14"/>
  <c r="M328" i="14"/>
  <c r="M327" i="14"/>
  <c r="M326" i="14"/>
  <c r="M325" i="14"/>
  <c r="M324" i="14"/>
  <c r="M323" i="14"/>
  <c r="M321" i="14"/>
  <c r="M320" i="14"/>
  <c r="M319" i="14"/>
  <c r="M318" i="14"/>
  <c r="M317" i="14"/>
  <c r="M316" i="14"/>
  <c r="M315" i="14"/>
  <c r="M314" i="14"/>
  <c r="M311" i="14"/>
  <c r="M310" i="14"/>
  <c r="M309" i="14"/>
  <c r="M308" i="14"/>
  <c r="M307" i="14"/>
  <c r="M306" i="14"/>
  <c r="M305" i="14"/>
  <c r="M304" i="14"/>
  <c r="M303" i="14"/>
  <c r="M301" i="14"/>
  <c r="M300" i="14"/>
  <c r="M299" i="14"/>
  <c r="M298" i="14"/>
  <c r="M296" i="14"/>
  <c r="M295" i="14"/>
  <c r="M294" i="14"/>
  <c r="M293" i="14"/>
  <c r="M292" i="14"/>
  <c r="M291" i="14"/>
  <c r="M290" i="14"/>
  <c r="M289" i="14"/>
  <c r="M288" i="14"/>
  <c r="M286" i="14"/>
  <c r="M285" i="14"/>
  <c r="M284" i="14"/>
  <c r="M283" i="14"/>
  <c r="M282" i="14"/>
  <c r="M281" i="14"/>
  <c r="M280" i="14"/>
  <c r="M279" i="14"/>
  <c r="M277" i="14"/>
  <c r="M275" i="14"/>
  <c r="M274" i="14"/>
  <c r="M273" i="14"/>
  <c r="M272" i="14"/>
  <c r="M271" i="14"/>
  <c r="M270" i="14"/>
  <c r="M268" i="14"/>
  <c r="M267" i="14"/>
  <c r="M265" i="14"/>
  <c r="M264" i="14"/>
  <c r="M263" i="14"/>
  <c r="M262" i="14"/>
  <c r="M260" i="14"/>
  <c r="M259" i="14"/>
  <c r="M258" i="14"/>
  <c r="M257" i="14"/>
  <c r="M256" i="14"/>
  <c r="M252" i="14"/>
  <c r="M251" i="14"/>
  <c r="M250" i="14"/>
  <c r="M248" i="14"/>
  <c r="M247" i="14"/>
  <c r="M246" i="14"/>
  <c r="M245" i="14"/>
  <c r="M244" i="14"/>
  <c r="M242" i="14"/>
  <c r="M240" i="14"/>
  <c r="M238" i="14"/>
  <c r="M237" i="14"/>
  <c r="M236" i="14"/>
  <c r="M235" i="14"/>
  <c r="M234" i="14"/>
  <c r="M232" i="14"/>
  <c r="M231" i="14"/>
  <c r="M230" i="14"/>
  <c r="M228" i="14"/>
  <c r="M227" i="14"/>
  <c r="M226" i="14"/>
  <c r="M225" i="14"/>
  <c r="M224" i="14"/>
  <c r="M223" i="14"/>
  <c r="M222" i="14"/>
  <c r="M221" i="14"/>
  <c r="M219" i="14"/>
  <c r="M218" i="14"/>
  <c r="M217" i="14"/>
  <c r="M216" i="14"/>
  <c r="M215" i="14"/>
  <c r="M214" i="14"/>
  <c r="M213" i="14"/>
  <c r="M212" i="14"/>
  <c r="M211" i="14"/>
  <c r="M209" i="14"/>
  <c r="M208" i="14"/>
  <c r="M207" i="14"/>
  <c r="M206" i="14"/>
  <c r="M205" i="14"/>
  <c r="M203" i="14"/>
  <c r="M202" i="14"/>
  <c r="M201" i="14"/>
  <c r="M200" i="14"/>
  <c r="M199" i="14"/>
  <c r="M198" i="14"/>
  <c r="M197" i="14"/>
  <c r="M196" i="14"/>
  <c r="M195" i="14"/>
  <c r="M192" i="14"/>
  <c r="M191" i="14"/>
  <c r="M190" i="14"/>
  <c r="M189" i="14"/>
  <c r="M188" i="14"/>
  <c r="M187" i="14"/>
  <c r="M186" i="14"/>
  <c r="M185" i="14"/>
  <c r="M184" i="14"/>
  <c r="M182" i="14"/>
  <c r="M181" i="14"/>
  <c r="M180" i="14"/>
  <c r="M179" i="14"/>
  <c r="M178" i="14"/>
  <c r="M176" i="14"/>
  <c r="M175" i="14"/>
  <c r="M174" i="14"/>
  <c r="M173" i="14"/>
  <c r="M172" i="14"/>
  <c r="M171" i="14"/>
  <c r="M170" i="14"/>
  <c r="M169" i="14"/>
  <c r="M168" i="14"/>
  <c r="M166" i="14"/>
  <c r="M165" i="14"/>
  <c r="M164" i="14"/>
  <c r="M163" i="14"/>
  <c r="M162" i="14"/>
  <c r="M161" i="14"/>
  <c r="M160" i="14"/>
  <c r="M158" i="14"/>
  <c r="M157" i="14"/>
  <c r="M156" i="14"/>
  <c r="M155" i="14"/>
  <c r="M154" i="14"/>
  <c r="M153" i="14"/>
  <c r="M152" i="14"/>
  <c r="M151" i="14"/>
  <c r="M150" i="14"/>
  <c r="M148" i="14"/>
  <c r="M147" i="14"/>
  <c r="M146" i="14"/>
  <c r="M145" i="14"/>
  <c r="M144" i="14"/>
  <c r="M143" i="14"/>
  <c r="M142" i="14"/>
  <c r="M141" i="14"/>
  <c r="M140" i="14"/>
  <c r="M138" i="14"/>
  <c r="M137" i="14"/>
  <c r="M136" i="14"/>
  <c r="M135" i="14"/>
  <c r="M134" i="14"/>
  <c r="M133" i="14"/>
  <c r="M132" i="14"/>
  <c r="M131" i="14"/>
  <c r="M130" i="14"/>
  <c r="M128" i="14"/>
  <c r="M127" i="14"/>
  <c r="M126" i="14"/>
  <c r="M125" i="14"/>
  <c r="M124" i="14"/>
  <c r="M123" i="14"/>
  <c r="M122" i="14"/>
  <c r="M121" i="14"/>
  <c r="M120" i="14"/>
  <c r="M118" i="14"/>
  <c r="M117" i="14"/>
  <c r="M116" i="14"/>
  <c r="M115" i="14"/>
  <c r="M114" i="14"/>
  <c r="M113" i="14"/>
  <c r="M112" i="14"/>
  <c r="M111" i="14"/>
  <c r="M110" i="14"/>
  <c r="M107" i="14"/>
  <c r="M106" i="14"/>
  <c r="M105" i="14"/>
  <c r="M104" i="14"/>
  <c r="M103" i="14"/>
  <c r="M102" i="14"/>
  <c r="M101" i="14"/>
  <c r="M100" i="14"/>
  <c r="M99" i="14"/>
  <c r="M97" i="14"/>
  <c r="M96" i="14"/>
  <c r="M95" i="14"/>
  <c r="M93" i="14"/>
  <c r="M92" i="14"/>
  <c r="M91" i="14"/>
  <c r="M90" i="14"/>
  <c r="M89" i="14"/>
  <c r="M87" i="14"/>
  <c r="M86" i="14"/>
  <c r="M84" i="14"/>
  <c r="M83" i="14"/>
  <c r="M82" i="14"/>
  <c r="M81" i="14"/>
  <c r="M80" i="14"/>
  <c r="M79" i="14"/>
  <c r="M78" i="14"/>
  <c r="M76" i="14"/>
  <c r="M75" i="14"/>
  <c r="M74" i="14"/>
  <c r="M73" i="14"/>
  <c r="M72" i="14"/>
  <c r="M71" i="14"/>
  <c r="M70" i="14"/>
  <c r="M69" i="14"/>
  <c r="M68" i="14"/>
  <c r="M66" i="14"/>
  <c r="M65" i="14"/>
  <c r="M64" i="14"/>
  <c r="M63" i="14"/>
  <c r="M62" i="14"/>
  <c r="M61" i="14"/>
  <c r="M60" i="14"/>
  <c r="M59" i="14"/>
  <c r="M58" i="14"/>
  <c r="M56" i="14"/>
  <c r="M55" i="14"/>
  <c r="M54" i="14"/>
  <c r="M52" i="14"/>
  <c r="M51" i="14"/>
  <c r="M50" i="14"/>
  <c r="M49" i="14"/>
  <c r="M48" i="14"/>
  <c r="M47" i="14"/>
  <c r="M46" i="14"/>
  <c r="M45" i="14"/>
  <c r="M42" i="14"/>
  <c r="M41" i="14"/>
  <c r="M39" i="14"/>
  <c r="M37" i="14"/>
  <c r="M36" i="14"/>
  <c r="M35" i="14"/>
  <c r="M34" i="14"/>
  <c r="M33" i="14"/>
  <c r="M32" i="14"/>
  <c r="M30" i="14"/>
  <c r="M29" i="14"/>
  <c r="M28" i="14"/>
  <c r="M27" i="14"/>
  <c r="M25" i="14"/>
  <c r="M24" i="14"/>
  <c r="M23" i="14"/>
  <c r="M22" i="14"/>
  <c r="M21" i="14"/>
  <c r="M20" i="14"/>
  <c r="M19" i="14"/>
  <c r="M16" i="14"/>
  <c r="M15" i="14"/>
  <c r="M14" i="14"/>
  <c r="M13" i="14"/>
  <c r="M11" i="14"/>
  <c r="M10" i="14"/>
  <c r="M9" i="14"/>
  <c r="M8" i="14"/>
  <c r="N430" i="14"/>
  <c r="L430" i="14"/>
  <c r="K430" i="14"/>
  <c r="J430" i="14"/>
  <c r="I430" i="14"/>
  <c r="H430" i="14"/>
  <c r="G430" i="14"/>
  <c r="F430" i="14"/>
  <c r="E430" i="14"/>
  <c r="N427" i="14"/>
  <c r="L427" i="14"/>
  <c r="K427" i="14"/>
  <c r="J427" i="14"/>
  <c r="I427" i="14"/>
  <c r="H427" i="14"/>
  <c r="G427" i="14"/>
  <c r="F427" i="14"/>
  <c r="E427" i="14"/>
  <c r="N422" i="14"/>
  <c r="L422" i="14"/>
  <c r="K422" i="14"/>
  <c r="J422" i="14"/>
  <c r="I422" i="14"/>
  <c r="H422" i="14"/>
  <c r="G422" i="14"/>
  <c r="F422" i="14"/>
  <c r="E422" i="14"/>
  <c r="N419" i="14"/>
  <c r="L419" i="14"/>
  <c r="K419" i="14"/>
  <c r="J419" i="14"/>
  <c r="I419" i="14"/>
  <c r="H419" i="14"/>
  <c r="G419" i="14"/>
  <c r="F419" i="14"/>
  <c r="E419" i="14"/>
  <c r="N410" i="14"/>
  <c r="L410" i="14"/>
  <c r="K410" i="14"/>
  <c r="J410" i="14"/>
  <c r="I410" i="14"/>
  <c r="H410" i="14"/>
  <c r="G410" i="14"/>
  <c r="F410" i="14"/>
  <c r="E410" i="14"/>
  <c r="N401" i="14"/>
  <c r="N400" i="14" s="1"/>
  <c r="L401" i="14"/>
  <c r="K401" i="14"/>
  <c r="J401" i="14"/>
  <c r="I401" i="14"/>
  <c r="H401" i="14"/>
  <c r="G401" i="14"/>
  <c r="F401" i="14"/>
  <c r="E401" i="14"/>
  <c r="N396" i="14"/>
  <c r="L396" i="14"/>
  <c r="K396" i="14"/>
  <c r="J396" i="14"/>
  <c r="I396" i="14"/>
  <c r="H396" i="14"/>
  <c r="G396" i="14"/>
  <c r="F396" i="14"/>
  <c r="E396" i="14"/>
  <c r="N390" i="14"/>
  <c r="L390" i="14"/>
  <c r="K390" i="14"/>
  <c r="J390" i="14"/>
  <c r="I390" i="14"/>
  <c r="H390" i="14"/>
  <c r="H383" i="14"/>
  <c r="G390" i="14"/>
  <c r="F390" i="14"/>
  <c r="F383" i="14"/>
  <c r="E390" i="14"/>
  <c r="N383" i="14"/>
  <c r="L383" i="14"/>
  <c r="K383" i="14"/>
  <c r="J383" i="14"/>
  <c r="I383" i="14"/>
  <c r="G383" i="14"/>
  <c r="E383" i="14"/>
  <c r="N378" i="14"/>
  <c r="L378" i="14"/>
  <c r="K378" i="14"/>
  <c r="J378" i="14"/>
  <c r="I378" i="14"/>
  <c r="H378" i="14"/>
  <c r="G378" i="14"/>
  <c r="F378" i="14"/>
  <c r="E378" i="14"/>
  <c r="N375" i="14"/>
  <c r="L375" i="14"/>
  <c r="K375" i="14"/>
  <c r="J375" i="14"/>
  <c r="I375" i="14"/>
  <c r="H375" i="14"/>
  <c r="G375" i="14"/>
  <c r="F375" i="14"/>
  <c r="E375" i="14"/>
  <c r="N365" i="14"/>
  <c r="L365" i="14"/>
  <c r="K365" i="14"/>
  <c r="J365" i="14"/>
  <c r="I365" i="14"/>
  <c r="H365" i="14"/>
  <c r="G365" i="14"/>
  <c r="F365" i="14"/>
  <c r="E365" i="14"/>
  <c r="N355" i="14"/>
  <c r="L355" i="14"/>
  <c r="K355" i="14"/>
  <c r="J355" i="14"/>
  <c r="I355" i="14"/>
  <c r="H355" i="14"/>
  <c r="G355" i="14"/>
  <c r="F355" i="14"/>
  <c r="E355" i="14"/>
  <c r="N348" i="14"/>
  <c r="L348" i="14"/>
  <c r="K348" i="14"/>
  <c r="J348" i="14"/>
  <c r="I348" i="14"/>
  <c r="H348" i="14"/>
  <c r="G348" i="14"/>
  <c r="F348" i="14"/>
  <c r="E348" i="14"/>
  <c r="N338" i="14"/>
  <c r="L338" i="14"/>
  <c r="K338" i="14"/>
  <c r="J338" i="14"/>
  <c r="I338" i="14"/>
  <c r="H338" i="14"/>
  <c r="G338" i="14"/>
  <c r="F338" i="14"/>
  <c r="E338" i="14"/>
  <c r="N335" i="14"/>
  <c r="L335" i="14"/>
  <c r="K335" i="14"/>
  <c r="J335" i="14"/>
  <c r="I335" i="14"/>
  <c r="H335" i="14"/>
  <c r="G335" i="14"/>
  <c r="F335" i="14"/>
  <c r="E335" i="14"/>
  <c r="N331" i="14"/>
  <c r="L331" i="14"/>
  <c r="K331" i="14"/>
  <c r="K322" i="14"/>
  <c r="K312" i="14" s="1"/>
  <c r="I331" i="14"/>
  <c r="H331" i="14"/>
  <c r="G331" i="14"/>
  <c r="F331" i="14"/>
  <c r="E331" i="14"/>
  <c r="N322" i="14"/>
  <c r="L322" i="14"/>
  <c r="I322" i="14"/>
  <c r="H322" i="14"/>
  <c r="G322" i="14"/>
  <c r="F322" i="14"/>
  <c r="E322" i="14"/>
  <c r="N313" i="14"/>
  <c r="N312" i="14" s="1"/>
  <c r="I313" i="14"/>
  <c r="H313" i="14"/>
  <c r="G313" i="14"/>
  <c r="F313" i="14"/>
  <c r="E313" i="14"/>
  <c r="N302" i="14"/>
  <c r="L302" i="14"/>
  <c r="K302" i="14"/>
  <c r="J302" i="14"/>
  <c r="I302" i="14"/>
  <c r="H302" i="14"/>
  <c r="G302" i="14"/>
  <c r="F302" i="14"/>
  <c r="E302" i="14"/>
  <c r="N297" i="14"/>
  <c r="L297" i="14"/>
  <c r="K297" i="14"/>
  <c r="J297" i="14"/>
  <c r="I297" i="14"/>
  <c r="H297" i="14"/>
  <c r="G297" i="14"/>
  <c r="F297" i="14"/>
  <c r="E297" i="14"/>
  <c r="N287" i="14"/>
  <c r="L287" i="14"/>
  <c r="K287" i="14"/>
  <c r="J287" i="14"/>
  <c r="I287" i="14"/>
  <c r="H287" i="14"/>
  <c r="G287" i="14"/>
  <c r="N278" i="14"/>
  <c r="L278" i="14"/>
  <c r="K278" i="14"/>
  <c r="J278" i="14"/>
  <c r="I278" i="14"/>
  <c r="H278" i="14"/>
  <c r="G278" i="14"/>
  <c r="F278" i="14"/>
  <c r="E278" i="14"/>
  <c r="N276" i="14"/>
  <c r="L276" i="14"/>
  <c r="K276" i="14"/>
  <c r="J276" i="14"/>
  <c r="I276" i="14"/>
  <c r="H276" i="14"/>
  <c r="G276" i="14"/>
  <c r="F276" i="14"/>
  <c r="E276" i="14"/>
  <c r="N269" i="14"/>
  <c r="L269" i="14"/>
  <c r="K269" i="14"/>
  <c r="J269" i="14"/>
  <c r="I269" i="14"/>
  <c r="H269" i="14"/>
  <c r="G269" i="14"/>
  <c r="F269" i="14"/>
  <c r="E269" i="14"/>
  <c r="N261" i="14"/>
  <c r="L261" i="14"/>
  <c r="K261" i="14"/>
  <c r="J261" i="14"/>
  <c r="I261" i="14"/>
  <c r="H261" i="14"/>
  <c r="G261" i="14"/>
  <c r="F261" i="14"/>
  <c r="E261" i="14"/>
  <c r="N254" i="14"/>
  <c r="L254" i="14"/>
  <c r="K254" i="14"/>
  <c r="J254" i="14"/>
  <c r="I254" i="14"/>
  <c r="H254" i="14"/>
  <c r="G254" i="14"/>
  <c r="F254" i="14"/>
  <c r="E254" i="14"/>
  <c r="N243" i="14"/>
  <c r="L243" i="14"/>
  <c r="K243" i="14"/>
  <c r="J243" i="14"/>
  <c r="I243" i="14"/>
  <c r="H243" i="14"/>
  <c r="G243" i="14"/>
  <c r="F243" i="14"/>
  <c r="E243" i="14"/>
  <c r="N241" i="14"/>
  <c r="L241" i="14"/>
  <c r="K241" i="14"/>
  <c r="J241" i="14"/>
  <c r="I241" i="14"/>
  <c r="H241" i="14"/>
  <c r="G241" i="14"/>
  <c r="F241" i="14"/>
  <c r="E241" i="14"/>
  <c r="N233" i="14"/>
  <c r="L233" i="14"/>
  <c r="K233" i="14"/>
  <c r="J233" i="14"/>
  <c r="I233" i="14"/>
  <c r="H233" i="14"/>
  <c r="G233" i="14"/>
  <c r="F233" i="14"/>
  <c r="E233" i="14"/>
  <c r="N229" i="14"/>
  <c r="L229" i="14"/>
  <c r="K229" i="14"/>
  <c r="J229" i="14"/>
  <c r="I229" i="14"/>
  <c r="H229" i="14"/>
  <c r="F229" i="14"/>
  <c r="E229" i="14"/>
  <c r="N220" i="14"/>
  <c r="L220" i="14"/>
  <c r="K220" i="14"/>
  <c r="J220" i="14"/>
  <c r="I220" i="14"/>
  <c r="H220" i="14"/>
  <c r="G220" i="14"/>
  <c r="F220" i="14"/>
  <c r="E220" i="14"/>
  <c r="N210" i="14"/>
  <c r="L210" i="14"/>
  <c r="K210" i="14"/>
  <c r="J210" i="14"/>
  <c r="I210" i="14"/>
  <c r="H210" i="14"/>
  <c r="G210" i="14"/>
  <c r="F210" i="14"/>
  <c r="E210" i="14"/>
  <c r="N194" i="14"/>
  <c r="L194" i="14"/>
  <c r="K194" i="14"/>
  <c r="J194" i="14"/>
  <c r="I194" i="14"/>
  <c r="H194" i="14"/>
  <c r="G194" i="14"/>
  <c r="F194" i="14"/>
  <c r="E194" i="14"/>
  <c r="N183" i="14"/>
  <c r="L183" i="14"/>
  <c r="K183" i="14"/>
  <c r="J183" i="14"/>
  <c r="I183" i="14"/>
  <c r="H183" i="14"/>
  <c r="G183" i="14"/>
  <c r="F183" i="14"/>
  <c r="E183" i="14"/>
  <c r="N177" i="14"/>
  <c r="L177" i="14"/>
  <c r="K177" i="14"/>
  <c r="J177" i="14"/>
  <c r="I177" i="14"/>
  <c r="H177" i="14"/>
  <c r="G177" i="14"/>
  <c r="F177" i="14"/>
  <c r="E177" i="14"/>
  <c r="N167" i="14"/>
  <c r="L167" i="14"/>
  <c r="K167" i="14"/>
  <c r="J167" i="14"/>
  <c r="I167" i="14"/>
  <c r="H167" i="14"/>
  <c r="G167" i="14"/>
  <c r="F167" i="14"/>
  <c r="E167" i="14"/>
  <c r="N159" i="14"/>
  <c r="L159" i="14"/>
  <c r="K159" i="14"/>
  <c r="J159" i="14"/>
  <c r="I159" i="14"/>
  <c r="H159" i="14"/>
  <c r="G159" i="14"/>
  <c r="F159" i="14"/>
  <c r="E159" i="14"/>
  <c r="N149" i="14"/>
  <c r="L149" i="14"/>
  <c r="K149" i="14"/>
  <c r="J149" i="14"/>
  <c r="I149" i="14"/>
  <c r="H149" i="14"/>
  <c r="G149" i="14"/>
  <c r="F149" i="14"/>
  <c r="E149" i="14"/>
  <c r="N139" i="14"/>
  <c r="L139" i="14"/>
  <c r="K139" i="14"/>
  <c r="J139" i="14"/>
  <c r="I139" i="14"/>
  <c r="H139" i="14"/>
  <c r="G139" i="14"/>
  <c r="F139" i="14"/>
  <c r="E139" i="14"/>
  <c r="N129" i="14"/>
  <c r="L129" i="14"/>
  <c r="K129" i="14"/>
  <c r="J129" i="14"/>
  <c r="I129" i="14"/>
  <c r="H129" i="14"/>
  <c r="G129" i="14"/>
  <c r="F129" i="14"/>
  <c r="E129" i="14"/>
  <c r="N119" i="14"/>
  <c r="L119" i="14"/>
  <c r="K119" i="14"/>
  <c r="J119" i="14"/>
  <c r="I119" i="14"/>
  <c r="H119" i="14"/>
  <c r="G119" i="14"/>
  <c r="F119" i="14"/>
  <c r="E119" i="14"/>
  <c r="N109" i="14"/>
  <c r="L109" i="14"/>
  <c r="K109" i="14"/>
  <c r="J109" i="14"/>
  <c r="I109" i="14"/>
  <c r="H109" i="14"/>
  <c r="G109" i="14"/>
  <c r="F109" i="14"/>
  <c r="E109" i="14"/>
  <c r="N98" i="14"/>
  <c r="L98" i="14"/>
  <c r="K98" i="14"/>
  <c r="J98" i="14"/>
  <c r="I98" i="14"/>
  <c r="H98" i="14"/>
  <c r="G98" i="14"/>
  <c r="F98" i="14"/>
  <c r="E98" i="14"/>
  <c r="N94" i="14"/>
  <c r="L94" i="14"/>
  <c r="K94" i="14"/>
  <c r="J94" i="14"/>
  <c r="I94" i="14"/>
  <c r="H94" i="14"/>
  <c r="G94" i="14"/>
  <c r="F94" i="14"/>
  <c r="E94" i="14"/>
  <c r="N88" i="14"/>
  <c r="L88" i="14"/>
  <c r="K88" i="14"/>
  <c r="J88" i="14"/>
  <c r="I88" i="14"/>
  <c r="H88" i="14"/>
  <c r="G88" i="14"/>
  <c r="F88" i="14"/>
  <c r="E88" i="14"/>
  <c r="N85" i="14"/>
  <c r="L85" i="14"/>
  <c r="K85" i="14"/>
  <c r="J85" i="14"/>
  <c r="I85" i="14"/>
  <c r="H85" i="14"/>
  <c r="G85" i="14"/>
  <c r="F85" i="14"/>
  <c r="E85" i="14"/>
  <c r="N77" i="14"/>
  <c r="L77" i="14"/>
  <c r="K77" i="14"/>
  <c r="J77" i="14"/>
  <c r="I77" i="14"/>
  <c r="H77" i="14"/>
  <c r="G77" i="14"/>
  <c r="F77" i="14"/>
  <c r="E77" i="14"/>
  <c r="N67" i="14"/>
  <c r="L67" i="14"/>
  <c r="K67" i="14"/>
  <c r="J67" i="14"/>
  <c r="I67" i="14"/>
  <c r="H67" i="14"/>
  <c r="G67" i="14"/>
  <c r="F67" i="14"/>
  <c r="E67" i="14"/>
  <c r="N57" i="14"/>
  <c r="L57" i="14"/>
  <c r="K57" i="14"/>
  <c r="J57" i="14"/>
  <c r="I57" i="14"/>
  <c r="H57" i="14"/>
  <c r="G57" i="14"/>
  <c r="F57" i="14"/>
  <c r="E57" i="14"/>
  <c r="N53" i="14"/>
  <c r="L53" i="14"/>
  <c r="K53" i="14"/>
  <c r="J53" i="14"/>
  <c r="I53" i="14"/>
  <c r="H53" i="14"/>
  <c r="G53" i="14"/>
  <c r="F53" i="14"/>
  <c r="E53" i="14"/>
  <c r="N44" i="14"/>
  <c r="L44" i="14"/>
  <c r="K44" i="14"/>
  <c r="J44" i="14"/>
  <c r="I44" i="14"/>
  <c r="H44" i="14"/>
  <c r="G44" i="14"/>
  <c r="F44" i="14"/>
  <c r="E44" i="14"/>
  <c r="N40" i="14"/>
  <c r="L40" i="14"/>
  <c r="K40" i="14"/>
  <c r="J40" i="14"/>
  <c r="I40" i="14"/>
  <c r="H40" i="14"/>
  <c r="G40" i="14"/>
  <c r="F40" i="14"/>
  <c r="E40" i="14"/>
  <c r="N38" i="14"/>
  <c r="N31" i="14"/>
  <c r="N26" i="14"/>
  <c r="L26" i="14"/>
  <c r="K26" i="14"/>
  <c r="J26" i="14"/>
  <c r="I26" i="14"/>
  <c r="H26" i="14"/>
  <c r="G26" i="14"/>
  <c r="F26" i="14"/>
  <c r="E26" i="14"/>
  <c r="N17" i="14"/>
  <c r="L17" i="14"/>
  <c r="K17" i="14"/>
  <c r="J17" i="14"/>
  <c r="I17" i="14"/>
  <c r="H17" i="14"/>
  <c r="G17" i="14"/>
  <c r="F17" i="14"/>
  <c r="E17" i="14"/>
  <c r="C17" i="14"/>
  <c r="L12" i="14"/>
  <c r="K12" i="14"/>
  <c r="J12" i="14"/>
  <c r="I12" i="14"/>
  <c r="H12" i="14"/>
  <c r="G12" i="14"/>
  <c r="F12" i="14"/>
  <c r="L7" i="14"/>
  <c r="K7" i="14"/>
  <c r="J7" i="14"/>
  <c r="I7" i="14"/>
  <c r="H7" i="14"/>
  <c r="G7" i="14"/>
  <c r="F7" i="14"/>
  <c r="E7" i="14"/>
  <c r="C7" i="14"/>
  <c r="I62" i="10"/>
  <c r="I59" i="10"/>
  <c r="I42" i="10"/>
  <c r="I38" i="10"/>
  <c r="I27" i="10"/>
  <c r="I21" i="10"/>
  <c r="I20" i="10"/>
  <c r="I19" i="10"/>
  <c r="I12" i="10"/>
  <c r="I11" i="10"/>
  <c r="I10" i="10"/>
  <c r="I9" i="10"/>
  <c r="C430" i="14"/>
  <c r="L425" i="14"/>
  <c r="K425" i="14"/>
  <c r="J425" i="14"/>
  <c r="I425" i="14"/>
  <c r="H425" i="14"/>
  <c r="E425" i="14"/>
  <c r="C425" i="14"/>
  <c r="C422" i="14"/>
  <c r="C419" i="14"/>
  <c r="C410" i="14"/>
  <c r="C401" i="14"/>
  <c r="C396" i="14"/>
  <c r="C390" i="14"/>
  <c r="C383" i="14"/>
  <c r="C378" i="14"/>
  <c r="C375" i="14"/>
  <c r="C365" i="14"/>
  <c r="C355" i="14"/>
  <c r="C338" i="14"/>
  <c r="C335" i="14"/>
  <c r="C331" i="14"/>
  <c r="C322" i="14"/>
  <c r="C313" i="14"/>
  <c r="C302" i="14"/>
  <c r="C297" i="14"/>
  <c r="C278" i="14"/>
  <c r="C276" i="14"/>
  <c r="C269" i="14"/>
  <c r="L266" i="14"/>
  <c r="K266" i="14"/>
  <c r="J266" i="14"/>
  <c r="I266" i="14"/>
  <c r="H266" i="14"/>
  <c r="E266" i="14"/>
  <c r="C266" i="14"/>
  <c r="C254" i="14"/>
  <c r="K249" i="14"/>
  <c r="K204" i="14"/>
  <c r="J249" i="14"/>
  <c r="I249" i="14"/>
  <c r="H249" i="14"/>
  <c r="E249" i="14"/>
  <c r="C249" i="14"/>
  <c r="C243" i="14"/>
  <c r="C241" i="14"/>
  <c r="C233" i="14"/>
  <c r="C229" i="14"/>
  <c r="C220" i="14"/>
  <c r="C210" i="14"/>
  <c r="L204" i="14"/>
  <c r="J204" i="14"/>
  <c r="I204" i="14"/>
  <c r="E204" i="14"/>
  <c r="C204" i="14"/>
  <c r="C194" i="14"/>
  <c r="C183" i="14"/>
  <c r="C177" i="14"/>
  <c r="C167" i="14"/>
  <c r="C159" i="14"/>
  <c r="C149" i="14"/>
  <c r="C139" i="14"/>
  <c r="C129" i="14"/>
  <c r="C119" i="14"/>
  <c r="C109" i="14"/>
  <c r="C38" i="14"/>
  <c r="E70" i="11"/>
  <c r="E54" i="11"/>
  <c r="E44" i="11"/>
  <c r="E34" i="11"/>
  <c r="E24" i="11"/>
  <c r="E14" i="11"/>
  <c r="E51" i="10"/>
  <c r="E36" i="10"/>
  <c r="E32" i="10"/>
  <c r="E25" i="10"/>
  <c r="I67" i="10"/>
  <c r="I50" i="10"/>
  <c r="I44" i="10"/>
  <c r="I35" i="10"/>
  <c r="I17" i="10"/>
  <c r="I58" i="10"/>
  <c r="I53" i="10"/>
  <c r="I7" i="10"/>
  <c r="I26" i="10"/>
  <c r="I18" i="10"/>
  <c r="H16" i="10"/>
  <c r="I31" i="10"/>
  <c r="H65" i="10"/>
  <c r="C77" i="10" s="1"/>
  <c r="I60" i="10"/>
  <c r="H57" i="10"/>
  <c r="I43" i="10"/>
  <c r="H41" i="10"/>
  <c r="I41" i="10" s="1"/>
  <c r="H51" i="10"/>
  <c r="I52" i="10"/>
  <c r="H25" i="10"/>
  <c r="I25" i="10" s="1"/>
  <c r="I22" i="10"/>
  <c r="I23" i="10"/>
  <c r="I13" i="10"/>
  <c r="H6" i="10"/>
  <c r="M375" i="14" l="1"/>
  <c r="H64" i="11" s="1"/>
  <c r="I64" i="11" s="1"/>
  <c r="F44" i="24"/>
  <c r="F90" i="24"/>
  <c r="F133" i="24"/>
  <c r="I57" i="10"/>
  <c r="N108" i="14"/>
  <c r="N193" i="14"/>
  <c r="N253" i="14"/>
  <c r="H382" i="14"/>
  <c r="BO9" i="32"/>
  <c r="BO20" i="32" s="1"/>
  <c r="AQ20" i="32"/>
  <c r="CV18" i="32"/>
  <c r="F5" i="24"/>
  <c r="CV17" i="32"/>
  <c r="CV10" i="32"/>
  <c r="CV12" i="32"/>
  <c r="D400" i="14"/>
  <c r="H108" i="14"/>
  <c r="H32" i="10"/>
  <c r="H69" i="10" s="1"/>
  <c r="M430" i="14"/>
  <c r="H77" i="11" s="1"/>
  <c r="I77" i="11" s="1"/>
  <c r="E400" i="14"/>
  <c r="I400" i="14"/>
  <c r="G400" i="14"/>
  <c r="E382" i="14"/>
  <c r="M355" i="14"/>
  <c r="H62" i="11" s="1"/>
  <c r="I62" i="11" s="1"/>
  <c r="L334" i="14"/>
  <c r="F312" i="14"/>
  <c r="J312" i="14"/>
  <c r="F253" i="14"/>
  <c r="G253" i="14"/>
  <c r="D253" i="14"/>
  <c r="H253" i="14"/>
  <c r="K253" i="14"/>
  <c r="E253" i="14"/>
  <c r="M233" i="14"/>
  <c r="H40" i="11" s="1"/>
  <c r="F193" i="14"/>
  <c r="L193" i="14"/>
  <c r="M129" i="14"/>
  <c r="H27" i="11" s="1"/>
  <c r="I108" i="14"/>
  <c r="J108" i="14"/>
  <c r="L108" i="14"/>
  <c r="I43" i="14"/>
  <c r="G43" i="14"/>
  <c r="H43" i="14"/>
  <c r="L43" i="14"/>
  <c r="C400" i="14"/>
  <c r="M365" i="14"/>
  <c r="H63" i="11" s="1"/>
  <c r="I63" i="11" s="1"/>
  <c r="E312" i="14"/>
  <c r="I382" i="14"/>
  <c r="M278" i="14"/>
  <c r="H50" i="11" s="1"/>
  <c r="I50" i="11" s="1"/>
  <c r="H312" i="14"/>
  <c r="M12" i="14"/>
  <c r="H8" i="11" s="1"/>
  <c r="M85" i="14"/>
  <c r="H20" i="11" s="1"/>
  <c r="K6" i="14"/>
  <c r="J400" i="14"/>
  <c r="M38" i="14"/>
  <c r="H12" i="11" s="1"/>
  <c r="D193" i="14"/>
  <c r="N382" i="14"/>
  <c r="M119" i="14"/>
  <c r="H26" i="11" s="1"/>
  <c r="J193" i="14"/>
  <c r="M335" i="14"/>
  <c r="H59" i="11" s="1"/>
  <c r="I59" i="11" s="1"/>
  <c r="K382" i="14"/>
  <c r="M210" i="14"/>
  <c r="H37" i="11" s="1"/>
  <c r="M322" i="14"/>
  <c r="H56" i="11" s="1"/>
  <c r="I56" i="11" s="1"/>
  <c r="M7" i="14"/>
  <c r="H7" i="11" s="1"/>
  <c r="M229" i="14"/>
  <c r="H39" i="11" s="1"/>
  <c r="H400" i="14"/>
  <c r="M338" i="14"/>
  <c r="H60" i="11" s="1"/>
  <c r="I60" i="11" s="1"/>
  <c r="J6" i="14"/>
  <c r="F43" i="14"/>
  <c r="L400" i="14"/>
  <c r="I6" i="14"/>
  <c r="K108" i="14"/>
  <c r="E193" i="14"/>
  <c r="L253" i="14"/>
  <c r="M419" i="14"/>
  <c r="H73" i="11" s="1"/>
  <c r="I73" i="11" s="1"/>
  <c r="M40" i="14"/>
  <c r="H13" i="11" s="1"/>
  <c r="M287" i="14"/>
  <c r="H51" i="11" s="1"/>
  <c r="I51" i="11" s="1"/>
  <c r="M425" i="14"/>
  <c r="H75" i="11" s="1"/>
  <c r="I75" i="11" s="1"/>
  <c r="M149" i="14"/>
  <c r="H29" i="11" s="1"/>
  <c r="I193" i="14"/>
  <c r="I253" i="14"/>
  <c r="M269" i="14"/>
  <c r="H48" i="11" s="1"/>
  <c r="I48" i="11" s="1"/>
  <c r="M396" i="14"/>
  <c r="H69" i="11" s="1"/>
  <c r="I69" i="11" s="1"/>
  <c r="M53" i="14"/>
  <c r="H16" i="11" s="1"/>
  <c r="K43" i="14"/>
  <c r="E108" i="14"/>
  <c r="G193" i="14"/>
  <c r="F382" i="14"/>
  <c r="C312" i="14"/>
  <c r="E43" i="14"/>
  <c r="M249" i="14"/>
  <c r="H43" i="11" s="1"/>
  <c r="J253" i="14"/>
  <c r="M302" i="14"/>
  <c r="H53" i="11" s="1"/>
  <c r="I53" i="11" s="1"/>
  <c r="M378" i="14"/>
  <c r="H65" i="11" s="1"/>
  <c r="I65" i="11" s="1"/>
  <c r="M401" i="14"/>
  <c r="H71" i="11" s="1"/>
  <c r="I71" i="11" s="1"/>
  <c r="F6" i="14"/>
  <c r="M17" i="14"/>
  <c r="H9" i="11" s="1"/>
  <c r="N6" i="14"/>
  <c r="H6" i="14"/>
  <c r="L6" i="14"/>
  <c r="E334" i="14"/>
  <c r="N334" i="14"/>
  <c r="G334" i="14"/>
  <c r="K334" i="14"/>
  <c r="F334" i="14"/>
  <c r="I334" i="14"/>
  <c r="G382" i="14"/>
  <c r="L382" i="14"/>
  <c r="K193" i="14"/>
  <c r="M390" i="14"/>
  <c r="H68" i="11" s="1"/>
  <c r="I68" i="11" s="1"/>
  <c r="J382" i="14"/>
  <c r="K400" i="14"/>
  <c r="M109" i="14"/>
  <c r="H25" i="11" s="1"/>
  <c r="M243" i="14"/>
  <c r="H42" i="11" s="1"/>
  <c r="M183" i="14"/>
  <c r="H33" i="11" s="1"/>
  <c r="M297" i="14"/>
  <c r="H52" i="11" s="1"/>
  <c r="I52" i="11" s="1"/>
  <c r="M422" i="14"/>
  <c r="H74" i="11" s="1"/>
  <c r="I74" i="11" s="1"/>
  <c r="J43" i="14"/>
  <c r="N43" i="14"/>
  <c r="G108" i="14"/>
  <c r="H334" i="14"/>
  <c r="F400" i="14"/>
  <c r="M427" i="14"/>
  <c r="H76" i="11" s="1"/>
  <c r="I76" i="11" s="1"/>
  <c r="H193" i="14"/>
  <c r="M98" i="14"/>
  <c r="H23" i="11" s="1"/>
  <c r="D108" i="14"/>
  <c r="C334" i="14"/>
  <c r="G6" i="14"/>
  <c r="I312" i="14"/>
  <c r="G312" i="14"/>
  <c r="J334" i="14"/>
  <c r="L312" i="14"/>
  <c r="D6" i="14"/>
  <c r="D43" i="14"/>
  <c r="M77" i="14"/>
  <c r="H19" i="11" s="1"/>
  <c r="M241" i="14"/>
  <c r="H41" i="11" s="1"/>
  <c r="D312" i="14"/>
  <c r="D334" i="14"/>
  <c r="D382" i="14"/>
  <c r="M261" i="14"/>
  <c r="H46" i="11" s="1"/>
  <c r="I46" i="11" s="1"/>
  <c r="M410" i="14"/>
  <c r="H72" i="11" s="1"/>
  <c r="I72" i="11" s="1"/>
  <c r="M31" i="14"/>
  <c r="H11" i="11" s="1"/>
  <c r="M348" i="14"/>
  <c r="H61" i="11" s="1"/>
  <c r="I61" i="11" s="1"/>
  <c r="E6" i="14"/>
  <c r="M194" i="14"/>
  <c r="H35" i="11" s="1"/>
  <c r="M266" i="14"/>
  <c r="H47" i="11" s="1"/>
  <c r="I47" i="11" s="1"/>
  <c r="M276" i="14"/>
  <c r="H49" i="11" s="1"/>
  <c r="I49" i="11" s="1"/>
  <c r="M331" i="14"/>
  <c r="H57" i="11" s="1"/>
  <c r="I57" i="11" s="1"/>
  <c r="M44" i="14"/>
  <c r="H15" i="11" s="1"/>
  <c r="F108" i="14"/>
  <c r="M67" i="14"/>
  <c r="H18" i="11" s="1"/>
  <c r="M26" i="14"/>
  <c r="H10" i="11" s="1"/>
  <c r="M313" i="14"/>
  <c r="H55" i="11" s="1"/>
  <c r="M167" i="14"/>
  <c r="H31" i="11" s="1"/>
  <c r="M204" i="14"/>
  <c r="H36" i="11" s="1"/>
  <c r="M88" i="14"/>
  <c r="H21" i="11" s="1"/>
  <c r="M159" i="14"/>
  <c r="H30" i="11" s="1"/>
  <c r="M220" i="14"/>
  <c r="H38" i="11" s="1"/>
  <c r="C382" i="14"/>
  <c r="M94" i="14"/>
  <c r="H22" i="11" s="1"/>
  <c r="M383" i="14"/>
  <c r="H67" i="11" s="1"/>
  <c r="M139" i="14"/>
  <c r="H28" i="11" s="1"/>
  <c r="M177" i="14"/>
  <c r="H32" i="11" s="1"/>
  <c r="C253" i="14"/>
  <c r="M254" i="14"/>
  <c r="H45" i="11" s="1"/>
  <c r="I45" i="11" s="1"/>
  <c r="C193" i="14"/>
  <c r="C108" i="14"/>
  <c r="C43" i="14"/>
  <c r="M57" i="14"/>
  <c r="H17" i="11" s="1"/>
  <c r="C6" i="14"/>
  <c r="I37" i="10"/>
  <c r="I65" i="10"/>
  <c r="C114" i="53"/>
  <c r="E78" i="11"/>
  <c r="E69" i="10"/>
  <c r="I36" i="10"/>
  <c r="I6" i="10"/>
  <c r="I51" i="10"/>
  <c r="C76" i="10"/>
  <c r="I16" i="10"/>
  <c r="I38" i="11" l="1"/>
  <c r="G38" i="11"/>
  <c r="I11" i="11"/>
  <c r="G11" i="11"/>
  <c r="I42" i="11"/>
  <c r="G42" i="11"/>
  <c r="I37" i="11"/>
  <c r="G37" i="11"/>
  <c r="I26" i="11"/>
  <c r="G26" i="11"/>
  <c r="I40" i="11"/>
  <c r="G40" i="11"/>
  <c r="I29" i="11"/>
  <c r="G29" i="11"/>
  <c r="I8" i="11"/>
  <c r="G8" i="11"/>
  <c r="I17" i="11"/>
  <c r="G17" i="11"/>
  <c r="I30" i="11"/>
  <c r="G30" i="11"/>
  <c r="I15" i="11"/>
  <c r="G15" i="11"/>
  <c r="I35" i="11"/>
  <c r="G35" i="11"/>
  <c r="I23" i="11"/>
  <c r="G23" i="11"/>
  <c r="I25" i="11"/>
  <c r="G25" i="11"/>
  <c r="I9" i="11"/>
  <c r="G9" i="11"/>
  <c r="C85" i="11"/>
  <c r="G39" i="11"/>
  <c r="I27" i="11"/>
  <c r="G27" i="11"/>
  <c r="I32" i="11"/>
  <c r="G32" i="11"/>
  <c r="I36" i="11"/>
  <c r="G36" i="11"/>
  <c r="I18" i="11"/>
  <c r="G18" i="11"/>
  <c r="I19" i="11"/>
  <c r="G19" i="11"/>
  <c r="I33" i="11"/>
  <c r="G33" i="11"/>
  <c r="I43" i="11"/>
  <c r="G43" i="11"/>
  <c r="I12" i="11"/>
  <c r="G12" i="11"/>
  <c r="I28" i="11"/>
  <c r="G28" i="11"/>
  <c r="I31" i="11"/>
  <c r="G31" i="11"/>
  <c r="I22" i="11"/>
  <c r="G22" i="11"/>
  <c r="I21" i="11"/>
  <c r="G21" i="11"/>
  <c r="I10" i="11"/>
  <c r="G10" i="11"/>
  <c r="I41" i="11"/>
  <c r="G41" i="11"/>
  <c r="I16" i="11"/>
  <c r="G16" i="11"/>
  <c r="I13" i="11"/>
  <c r="G13" i="11"/>
  <c r="I7" i="11"/>
  <c r="G7" i="11"/>
  <c r="I20" i="11"/>
  <c r="G20" i="11"/>
  <c r="F149" i="24"/>
  <c r="CV9" i="32"/>
  <c r="CV20" i="32" s="1"/>
  <c r="I39" i="11"/>
  <c r="I32" i="10"/>
  <c r="C75" i="10"/>
  <c r="C78" i="10" s="1"/>
  <c r="D75" i="10" s="1"/>
  <c r="L433" i="14"/>
  <c r="C95" i="10" s="1"/>
  <c r="H58" i="11"/>
  <c r="I58" i="11" s="1"/>
  <c r="M400" i="14"/>
  <c r="J433" i="14"/>
  <c r="C93" i="10" s="1"/>
  <c r="I433" i="14"/>
  <c r="C87" i="10" s="1"/>
  <c r="D433" i="14"/>
  <c r="C82" i="10" s="1"/>
  <c r="M108" i="14"/>
  <c r="K433" i="14"/>
  <c r="C94" i="10" s="1"/>
  <c r="M253" i="14"/>
  <c r="E433" i="14"/>
  <c r="C83" i="10" s="1"/>
  <c r="H433" i="14"/>
  <c r="C86" i="10" s="1"/>
  <c r="G433" i="14"/>
  <c r="C85" i="10" s="1"/>
  <c r="M312" i="14"/>
  <c r="N433" i="14"/>
  <c r="H6" i="11"/>
  <c r="I6" i="11" s="1"/>
  <c r="M382" i="14"/>
  <c r="M193" i="14"/>
  <c r="M43" i="14"/>
  <c r="F433" i="14"/>
  <c r="C84" i="10" s="1"/>
  <c r="M334" i="14"/>
  <c r="I55" i="11"/>
  <c r="H54" i="11"/>
  <c r="I54" i="11" s="1"/>
  <c r="H34" i="11"/>
  <c r="I34" i="11" s="1"/>
  <c r="H70" i="11"/>
  <c r="C84" i="11" s="1"/>
  <c r="I67" i="11"/>
  <c r="H66" i="11"/>
  <c r="H24" i="11"/>
  <c r="I24" i="11" s="1"/>
  <c r="H44" i="11"/>
  <c r="C433" i="14"/>
  <c r="C81" i="10" s="1"/>
  <c r="H14" i="11"/>
  <c r="M6" i="14"/>
  <c r="I69" i="10"/>
  <c r="G34" i="11" l="1"/>
  <c r="G6" i="11"/>
  <c r="G14" i="11"/>
  <c r="G24" i="11"/>
  <c r="C96" i="10"/>
  <c r="D94" i="10" s="1"/>
  <c r="I70" i="11"/>
  <c r="C83" i="11"/>
  <c r="M433" i="14"/>
  <c r="C88" i="10"/>
  <c r="D82" i="10" s="1"/>
  <c r="C86" i="11"/>
  <c r="I66" i="11"/>
  <c r="H78" i="11"/>
  <c r="I78" i="11" s="1"/>
  <c r="I44" i="11"/>
  <c r="C82" i="11"/>
  <c r="I14" i="11"/>
  <c r="D76" i="10"/>
  <c r="D77" i="10"/>
  <c r="G78" i="11" l="1"/>
  <c r="D95" i="10"/>
  <c r="D93" i="10"/>
  <c r="D81" i="10"/>
  <c r="D83" i="10"/>
  <c r="D87" i="10"/>
  <c r="D86" i="10"/>
  <c r="D84" i="10"/>
  <c r="D85" i="10"/>
  <c r="C87" i="11"/>
  <c r="D84" i="11" s="1"/>
  <c r="D78" i="10"/>
  <c r="D96" i="10" l="1"/>
  <c r="D88" i="10"/>
  <c r="D86" i="11"/>
  <c r="D82" i="11"/>
  <c r="D83" i="11"/>
  <c r="D85" i="11"/>
  <c r="D87" i="11" l="1"/>
</calcChain>
</file>

<file path=xl/comments1.xml><?xml version="1.0" encoding="utf-8"?>
<comments xmlns="http://schemas.openxmlformats.org/spreadsheetml/2006/main">
  <authors>
    <author>laura.uribe</author>
    <author>manuel.fonseca</author>
    <author>pedro.monarrez</author>
    <author>Pedro Fabián Monarrez Mercado</author>
  </authors>
  <commentList>
    <comment ref="A3" authorId="0">
      <text>
        <r>
          <rPr>
            <sz val="10"/>
            <color indexed="81"/>
            <rFont val="Tahoma"/>
            <family val="2"/>
          </rPr>
          <t xml:space="preserve">CRI: Clasificador por Rubro de Ingresos
LI: Ley de Ingresos Municipal
</t>
        </r>
      </text>
    </comment>
    <comment ref="B3" authorId="0">
      <text>
        <r>
          <rPr>
            <sz val="10"/>
            <color indexed="81"/>
            <rFont val="Tahoma"/>
            <family val="2"/>
          </rPr>
          <t xml:space="preserve">El Clasificador por Rubros de Ingresos (CRI), es de observancia obligatoria de los entes púbicos de la federación, de las entidades federativas y de los municipios, incluyendo a las entidades de la administración pública paraestatal y paramunicipal, el cual permitirá una clasificación de los ingresos presupuestarios acorde a las disposiciones legales, así como a las normas y criterios contables aplicables, inmerso en un esquema claro, preciso, integral y útil, que posibilite un adecuado registro y presentación de las operaciones, que facilite la interrelación con las cuentas patrimoniales.
</t>
        </r>
      </text>
    </comment>
    <comment ref="B6" authorId="1">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7" authorId="1">
      <text>
        <r>
          <rPr>
            <b/>
            <sz val="12"/>
            <color indexed="81"/>
            <rFont val="Arial"/>
            <family val="2"/>
          </rPr>
          <t xml:space="preserve">Impuestos Sobre los Ingresos
Son las contribuciones derivadas de las imposiciones fiscales que en forma unilateral y obligatoria se fijan sobre los ingresos de las personas físicas y/o morales, de conformidad con la legislación aplicable en la materia.
</t>
        </r>
      </text>
    </comment>
    <comment ref="B8" authorId="1">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9" authorId="2">
      <text>
        <r>
          <rPr>
            <sz val="12"/>
            <color indexed="81"/>
            <rFont val="Arial"/>
            <family val="2"/>
          </rPr>
          <t xml:space="preserve">Impuestos Sobre el Patrimonio
Son las contribuciones derivadas de las imposiciones fiscales que en forma unilateral y obligatoria se fijan sobre los bienes propiedad de las personas físicas y/o morales, de conformidad con la legislación aplicable en la materia.
</t>
        </r>
      </text>
    </comment>
    <comment ref="B10" authorId="3">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1" authorId="3">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12" authorId="3">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13" authorId="2">
      <text>
        <r>
          <rPr>
            <sz val="8"/>
            <color indexed="81"/>
            <rFont val="Tahoma"/>
            <family val="2"/>
          </rPr>
          <t xml:space="preserve">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
</t>
        </r>
      </text>
    </comment>
    <comment ref="B14" authorId="2">
      <text>
        <r>
          <rPr>
            <sz val="8"/>
            <color indexed="81"/>
            <rFont val="Tahoma"/>
            <family val="2"/>
          </rPr>
          <t xml:space="preserve">Son las contribuciones derivadas de las imposiciones fiscales que en forma unilateral y obligatoria se fijan sobre las actividades de importación y exportación que realizan las personas físicas y/o morales, de conformidad con la legislación aplicable en la materia.
</t>
        </r>
      </text>
    </comment>
    <comment ref="B15" authorId="2">
      <text>
        <r>
          <rPr>
            <b/>
            <sz val="12"/>
            <color indexed="81"/>
            <rFont val="Arial"/>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6" authorId="2">
      <text>
        <r>
          <rPr>
            <sz val="8"/>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7" authorId="2">
      <text>
        <r>
          <rPr>
            <sz val="8"/>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B18" authorId="3">
      <text>
        <r>
          <rPr>
            <b/>
            <sz val="12"/>
            <color indexed="81"/>
            <rFont val="Arial"/>
            <family val="2"/>
          </rPr>
          <t>Importe de la indemnización causada por la falta de pago oportuno de los ingresos señalados en el título de impuestos de la ley de ingresos.</t>
        </r>
      </text>
    </comment>
    <comment ref="B19" authorId="3">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20" authorId="3">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21" authorId="3">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22" authorId="3">
      <text>
        <r>
          <rPr>
            <b/>
            <sz val="12"/>
            <color indexed="81"/>
            <rFont val="Arial"/>
            <family val="2"/>
          </rPr>
          <t>Importe de otros ingresos que obtiene el municipio por concepto de accesorios de los impuestos y no están considerados en los rubros anteriores.</t>
        </r>
      </text>
    </comment>
    <comment ref="B23" authorId="2">
      <text>
        <r>
          <rPr>
            <b/>
            <sz val="12"/>
            <color indexed="81"/>
            <rFont val="Arial"/>
            <family val="2"/>
          </rPr>
          <t>Son los ingresos que se perciben por conceptos no incluidos en los tipos anteriores, de conformidad con la legislación aplicable en la materia.</t>
        </r>
      </text>
    </comment>
    <comment ref="B24" authorId="3">
      <text>
        <r>
          <rPr>
            <b/>
            <sz val="12"/>
            <color indexed="81"/>
            <rFont val="Arial"/>
            <family val="2"/>
          </rPr>
          <t>Son los ingresos que se recaudan en el ejercicio corriente, por impuestos pendientes de liquidación o pago causados en ejercicios fiscales anteriores, no incluidos en la Ley de Ingresos vigente.</t>
        </r>
      </text>
    </comment>
    <comment ref="B25" authorId="2">
      <text>
        <r>
          <rPr>
            <sz val="8"/>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6" authorId="2">
      <text>
        <r>
          <rPr>
            <b/>
            <sz val="12"/>
            <color indexed="81"/>
            <rFont val="Arial"/>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7" authorId="2">
      <text>
        <r>
          <rPr>
            <b/>
            <sz val="12"/>
            <color indexed="81"/>
            <rFont val="Arial"/>
            <family val="2"/>
          </rPr>
          <t>Son los ingresos que reciben los entes públicos que prestan los servicios de seguridad social, para cubrir las obligaciones relativas a la previsión social, de conformidad con la legislación aplicable en la materia.</t>
        </r>
      </text>
    </comment>
    <comment ref="B28" authorId="2">
      <text>
        <r>
          <rPr>
            <b/>
            <sz val="12"/>
            <color indexed="81"/>
            <rFont val="Arial"/>
            <family val="2"/>
          </rPr>
          <t>Son los ingresos que reciben los entes públicos que prestan los servicios de seguridad social, para cubrir las obligaciones relativas a fondos del ahorro para el retiro, de conformidad con la legislación aplicable en la materia.</t>
        </r>
      </text>
    </comment>
    <comment ref="B29" authorId="2">
      <text>
        <r>
          <rPr>
            <b/>
            <sz val="12"/>
            <color indexed="81"/>
            <rFont val="Arial"/>
            <family val="2"/>
          </rPr>
          <t xml:space="preserve">Son los ingresos que reciben los entes públicos que prestan los servicios de seguridad social, por conceptos no incluidos en los tipos anteriores, de conformidad con la legislación aplicable en la materia
</t>
        </r>
      </text>
    </comment>
    <comment ref="B30" authorId="2">
      <text>
        <r>
          <rPr>
            <b/>
            <sz val="12"/>
            <color indexed="81"/>
            <rFont val="Arial"/>
            <family val="2"/>
          </rPr>
          <t>Son los ingresos que se perciben por concepto de recargos, sanciones, gastos de ejecución, indemnizaciones, entre otros, asociados a las cuotas y aportaciones de seguridad social, cuando éstas no se cubran oportunamente de conformidad con la legislación aplicable en la materia.</t>
        </r>
      </text>
    </comment>
    <comment ref="B31" authorId="2">
      <text>
        <r>
          <rPr>
            <b/>
            <sz val="12"/>
            <color indexed="81"/>
            <rFont val="Arial"/>
            <family val="2"/>
          </rPr>
          <t>Son las establecidas en Ley a cargo de las personas físicas y morales que se beneficien de manera directa por obras públicas.</t>
        </r>
      </text>
    </comment>
    <comment ref="B32" authorId="2">
      <text>
        <r>
          <rPr>
            <b/>
            <sz val="12"/>
            <color indexed="81"/>
            <rFont val="Arial"/>
            <family val="2"/>
          </rPr>
          <t>Son las contribuciones derivadas de los beneficios diferenciales particulares por la realización de obras públicas, a cargo de las personas físicas y/o morales, independientemente de la utilidad general colectiva, de conformidad con la legislación aplicable en la materia.</t>
        </r>
      </text>
    </comment>
    <comment ref="B33" authorId="2">
      <text>
        <r>
          <rPr>
            <b/>
            <sz val="12"/>
            <color indexed="81"/>
            <rFont val="Arial"/>
            <family val="2"/>
          </rPr>
          <t>Son los ingresos que se recaudan en el ejercicio corriente, por contribuciones de mejoras pendientes de liquidación o pago causadas en ejercicios fiscales anteriores, no incluidas en la Ley de Ingresos vigente</t>
        </r>
      </text>
    </comment>
    <comment ref="B34" authorId="2">
      <text>
        <r>
          <rPr>
            <sz val="8"/>
            <color indexed="81"/>
            <rFont val="Tahoma"/>
            <family val="2"/>
          </rPr>
          <t xml:space="preserve">
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35" authorId="2">
      <text>
        <r>
          <rPr>
            <b/>
            <sz val="12"/>
            <color indexed="81"/>
            <rFont val="Arial"/>
            <family val="2"/>
          </rPr>
          <t>Son las contribuciones derivadas de la contraprestación del uso, goce, aprovechamiento o explotación de bienes de dominio público, de conformidad con la legislación aplicable en la materia.</t>
        </r>
      </text>
    </comment>
    <comment ref="B36" authorId="3">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37" authorId="3">
      <text>
        <r>
          <rPr>
            <b/>
            <sz val="12"/>
            <color indexed="81"/>
            <rFont val="Arial"/>
            <family val="2"/>
          </rPr>
          <t>Importe del Ingreso obtenido por las rentas o concesión de toda clase de bienes propiedad del municipio y se encuentran incorporados al dominio público.</t>
        </r>
      </text>
    </comment>
    <comment ref="B38" authorId="2">
      <text>
        <r>
          <rPr>
            <b/>
            <sz val="12"/>
            <color indexed="81"/>
            <rFont val="Arial"/>
            <family val="2"/>
          </rPr>
          <t xml:space="preserve">DEROGADO
</t>
        </r>
      </text>
    </comment>
    <comment ref="B39" authorId="2">
      <text>
        <r>
          <rPr>
            <sz val="8"/>
            <color indexed="81"/>
            <rFont val="Arial"/>
            <family val="2"/>
          </rPr>
          <t xml:space="preserve">Son las contribuciones derivadas por la contraprestación de servicios exclusivos del Estado, de conformidad con la legislación aplicable en la materia.
</t>
        </r>
      </text>
    </comment>
    <comment ref="B40" authorId="3">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41" authorId="3">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42" authorId="3">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43" authorId="3">
      <text>
        <r>
          <rPr>
            <b/>
            <sz val="12"/>
            <color indexed="81"/>
            <rFont val="Arial"/>
            <family val="2"/>
          </rPr>
          <t>Importe de los ingresos de persona física o jurídica en la obtención de los permisos para el alineamiento, designación de número oficial e inspección de acciones de obras.</t>
        </r>
      </text>
    </comment>
    <comment ref="B44" authorId="3">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45" authorId="3">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6" authorId="3">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7" authorId="3">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48" authorId="3">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49" authorId="3">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50" authorId="3">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51" authorId="3">
      <text>
        <r>
          <rPr>
            <b/>
            <sz val="12"/>
            <color indexed="81"/>
            <rFont val="Arial"/>
            <family val="2"/>
          </rPr>
          <t>Importe de los ingresos que obtiene el municipio por la prestación del servicio del registro civil, a domicilio o fuera del horario de oficina.</t>
        </r>
      </text>
    </comment>
    <comment ref="B52" authorId="3">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53" authorId="3">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54" authorId="2">
      <text>
        <r>
          <rPr>
            <sz val="8"/>
            <color indexed="81"/>
            <rFont val="Tahoma"/>
            <family val="2"/>
          </rPr>
          <t xml:space="preserve">Son las contribuciones derivadas por contraprestaciones no incluidas en los tipos anteriores, de conformidad con la legislación aplicable en la materia.
</t>
        </r>
      </text>
    </comment>
    <comment ref="B55" authorId="2">
      <text>
        <r>
          <rPr>
            <b/>
            <sz val="12"/>
            <color indexed="81"/>
            <rFont val="Arial"/>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B56" authorId="3">
      <text>
        <r>
          <rPr>
            <b/>
            <sz val="12"/>
            <color indexed="81"/>
            <rFont val="Arial"/>
            <family val="2"/>
          </rPr>
          <t>Importe de la indemnización causada por la falta de pago oportuno de los ingresos señalados en el título de derechos de la ley de ingresos.</t>
        </r>
      </text>
    </comment>
    <comment ref="B57" authorId="3">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58" authorId="3">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59" authorId="3">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60" authorId="2">
      <text>
        <r>
          <rPr>
            <b/>
            <sz val="12"/>
            <color indexed="81"/>
            <rFont val="Arial"/>
            <family val="2"/>
          </rPr>
          <t>Son las contribuciones que se recaudan en el ejercicio corriente, por derechos pendientes de liquidación o pago causados en ejercicios fiscales anteriores, no incluidos en la Ley de Ingresos vigente.</t>
        </r>
      </text>
    </comment>
    <comment ref="B61" authorId="2">
      <text>
        <r>
          <rPr>
            <sz val="12"/>
            <color indexed="81"/>
            <rFont val="Arial"/>
            <family val="2"/>
          </rPr>
          <t xml:space="preserve">Son los ingresos por contraprestaciones por los servicios que preste el Estado en sus funciones de derecho privado.
</t>
        </r>
      </text>
    </comment>
    <comment ref="B62" authorId="2">
      <text>
        <r>
          <rPr>
            <sz val="8"/>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B63" authorId="3">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64" authorId="3">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65" authorId="3">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66" authorId="3">
      <text>
        <r>
          <rPr>
            <b/>
            <sz val="12"/>
            <color indexed="81"/>
            <rFont val="Arial"/>
            <family val="2"/>
          </rPr>
          <t xml:space="preserve">DEROGADO
</t>
        </r>
      </text>
    </comment>
    <comment ref="B67" authorId="2">
      <text>
        <r>
          <rPr>
            <sz val="8"/>
            <color indexed="81"/>
            <rFont val="Tahoma"/>
            <family val="2"/>
          </rPr>
          <t xml:space="preserve">Son los ingresos que se recaudan en el ejercicio corriente, por productos pendientes de liquidación o pago causados en ejercicios fiscales anteriores, no incluidos en la Ley de Ingresos vigente.
</t>
        </r>
      </text>
    </comment>
    <comment ref="B68" authorId="2">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69" authorId="2">
      <text>
        <r>
          <rPr>
            <b/>
            <sz val="12"/>
            <color indexed="81"/>
            <rFont val="Arial"/>
            <family val="2"/>
          </rPr>
          <t>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t>
        </r>
      </text>
    </comment>
    <comment ref="B70" authorId="3">
      <text>
        <r>
          <rPr>
            <b/>
            <sz val="12"/>
            <color indexed="81"/>
            <rFont val="Arial"/>
            <family val="2"/>
          </rPr>
          <t>Importe de los ingresos derivados de incentivos por la colaboración en el cobro de las contribuciones.</t>
        </r>
      </text>
    </comment>
    <comment ref="B71" authorId="3">
      <text>
        <r>
          <rPr>
            <b/>
            <sz val="12"/>
            <color indexed="81"/>
            <rFont val="Arial"/>
            <family val="2"/>
          </rPr>
          <t>Importe de los ingresos por sanciones no fiscales de carácter monetario.</t>
        </r>
      </text>
    </comment>
    <comment ref="B72" authorId="3">
      <text>
        <r>
          <rPr>
            <b/>
            <sz val="12"/>
            <color indexed="81"/>
            <rFont val="Arial"/>
            <family val="2"/>
          </rPr>
          <t>Importe de los ingresos por indemnizaciones.</t>
        </r>
      </text>
    </comment>
    <comment ref="B73" authorId="3">
      <text>
        <r>
          <rPr>
            <b/>
            <sz val="12"/>
            <color indexed="81"/>
            <rFont val="Arial"/>
            <family val="2"/>
          </rPr>
          <t>Importe de los reintegros por ingresos de aprovechamientos por sostenimiento de las escuelas y servicio de vigilancia forestal.</t>
        </r>
      </text>
    </comment>
    <comment ref="B74" authorId="3">
      <text>
        <r>
          <rPr>
            <b/>
            <sz val="12"/>
            <color indexed="81"/>
            <rFont val="Arial"/>
            <family val="2"/>
          </rPr>
          <t>Importe de los ingresos por obras públicas que realiza el ente público.</t>
        </r>
      </text>
    </comment>
    <comment ref="B75" authorId="3">
      <text>
        <r>
          <rPr>
            <b/>
            <sz val="12"/>
            <color indexed="81"/>
            <rFont val="Arial"/>
            <family val="2"/>
          </rPr>
          <t>Importe de los ingresos por aplicación de gravámenes sobre herencias, legados y donaciones.</t>
        </r>
      </text>
    </comment>
    <comment ref="B76" authorId="3">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77" authorId="2">
      <text>
        <r>
          <rPr>
            <b/>
            <sz val="12"/>
            <color indexed="81"/>
            <rFont val="Arial"/>
            <family val="2"/>
          </rPr>
          <t>Son los ingresos que se perciben por uso o enajenación de bienes muebles, inmuebles e intangibles, por recuperaciones de capital o en su caso patrimonio invertido, de conformidad con la legislación aplicable en la materia.</t>
        </r>
      </text>
    </comment>
    <comment ref="B78" authorId="3">
      <text>
        <r>
          <rPr>
            <b/>
            <sz val="12"/>
            <color indexed="81"/>
            <rFont val="Arial"/>
            <family val="2"/>
          </rPr>
          <t>Son los ingresos que se perciben por concepto de recargos, sanciones, gastos de ejecución e  indemnizaciones, entre otros, asociados a los aprovechamientos, cuando éstos no se cubran oportunamente de conformidad con la legislación aplicable en la materia.</t>
        </r>
      </text>
    </comment>
    <comment ref="B79" authorId="3">
      <text>
        <r>
          <rPr>
            <b/>
            <sz val="12"/>
            <color indexed="81"/>
            <rFont val="Arial"/>
            <family val="2"/>
          </rPr>
          <t>Son los ingresos que se recaudan en el ejercicio corriente, por aprovechamientos pendientes de liquidación o pago causados en ejercicios fiscales anteriores, no incluidos en la Ley de Ingresos vigente.</t>
        </r>
      </text>
    </comment>
    <comment ref="B80" authorId="2">
      <text>
        <r>
          <rPr>
            <sz val="8"/>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1" authorId="2">
      <text>
        <r>
          <rPr>
            <b/>
            <sz val="12"/>
            <color indexed="81"/>
            <rFont val="Arial"/>
            <family val="2"/>
          </rPr>
          <t>Son los ingresos propios obtenidos por las Instituciones Públicas de Seguridad Social por sus actividades de producción, comercialización o prestación de servicios.</t>
        </r>
      </text>
    </comment>
    <comment ref="B82" authorId="2">
      <text>
        <r>
          <rPr>
            <b/>
            <sz val="12"/>
            <color indexed="81"/>
            <rFont val="Arial"/>
            <family val="2"/>
          </rPr>
          <t>Son los ingresos propios obtenidos por las Empresas Productivas del Estado por sus actividades de producción, comercialización o prestación de servicios.</t>
        </r>
      </text>
    </comment>
    <comment ref="B83" authorId="2">
      <text>
        <r>
          <rPr>
            <b/>
            <sz val="12"/>
            <color indexed="81"/>
            <rFont val="Arial"/>
            <family val="2"/>
          </rPr>
          <t>Son los ingresos propios obtenidos por las Entidades Paraestatales y Fideicomisos No Empresariales y No Financieros por sus actividades de producción, comercialización o prestación de servicios.</t>
        </r>
      </text>
    </comment>
    <comment ref="B84" authorId="2">
      <text>
        <r>
          <rPr>
            <b/>
            <sz val="12"/>
            <color indexed="81"/>
            <rFont val="Arial"/>
            <family val="2"/>
          </rPr>
          <t>Son los ingresos propios obtenidos por las Entidades Paraestatales Empresariales No Financieras con Participación Estatal Mayoritaria por sus actividades de producción, comercialización o prestación de servicios.</t>
        </r>
      </text>
    </comment>
    <comment ref="B85" authorId="2">
      <text>
        <r>
          <rPr>
            <b/>
            <sz val="12"/>
            <color indexed="81"/>
            <rFont val="Arial"/>
            <family val="2"/>
          </rPr>
          <t>Son los ingresos propios obtenidos por las Entidades Paraestatales Empresariales Financieras Monetarias con Participación Estatal Mayoritaria por sus actividades de producción, comercialización o prestación de servicios.</t>
        </r>
      </text>
    </comment>
    <comment ref="B86" authorId="2">
      <text>
        <r>
          <rPr>
            <b/>
            <sz val="12"/>
            <color indexed="81"/>
            <rFont val="Arial"/>
            <family val="2"/>
          </rPr>
          <t>Son los ingresos propios obtenidos por las Entidades Paraestatales Empresariales Financieras No Monetarias con Participación Estatal Mayoritaria por sus actividades de producción, comercialización o prestación de servicios.</t>
        </r>
      </text>
    </comment>
    <comment ref="B87" authorId="2">
      <text>
        <r>
          <rPr>
            <b/>
            <sz val="12"/>
            <color indexed="81"/>
            <rFont val="Arial"/>
            <family val="2"/>
          </rPr>
          <t>Son los ingresos propios obtenidos por los Fideicomisos Financieros Públicos con Participación Estatal Mayoritaria por sus actividades de producción, comercialización o prestación de servicios.</t>
        </r>
      </text>
    </comment>
    <comment ref="B88" authorId="2">
      <text>
        <r>
          <rPr>
            <b/>
            <sz val="12"/>
            <color indexed="81"/>
            <rFont val="Arial"/>
            <family val="2"/>
          </rPr>
          <t>Son los ingresos propios obtenidos por los Poderes Legislativo y Judicial, y los Órganos Autónomos por sus actividades de producción, comercialización o prestación de servicios.</t>
        </r>
      </text>
    </comment>
    <comment ref="B89" authorId="2">
      <text>
        <r>
          <rPr>
            <b/>
            <sz val="12"/>
            <color indexed="81"/>
            <rFont val="Arial"/>
            <family val="2"/>
          </rPr>
          <t>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t>
        </r>
      </text>
    </comment>
    <comment ref="B90" authorId="2">
      <text>
        <r>
          <rPr>
            <sz val="8"/>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1" authorId="2">
      <text>
        <r>
          <rPr>
            <b/>
            <sz val="12"/>
            <color indexed="81"/>
            <rFont val="Arial"/>
            <family val="2"/>
          </rPr>
          <t>Son los ingresos que reciben las Entidades Federativas y Municipios que se derivan de la adhesión al Sistema Nacional de Coordinación Fiscal, así como las que correspondan a sistemas estatales de coordinación fiscal, determinados por las leyes correspondientes.</t>
        </r>
      </text>
    </comment>
    <comment ref="B92" authorId="3">
      <text>
        <r>
          <rPr>
            <b/>
            <sz val="12"/>
            <color indexed="81"/>
            <rFont val="Arial"/>
            <family val="2"/>
          </rPr>
          <t>Importe de los ingresos de las Entidades Federativas y Municipios que se derivan del Sistema Nacional de Coordinación Fiscal federal.</t>
        </r>
      </text>
    </comment>
    <comment ref="B93" authorId="3">
      <text>
        <r>
          <rPr>
            <b/>
            <sz val="12"/>
            <color indexed="81"/>
            <rFont val="Arial"/>
            <family val="2"/>
          </rPr>
          <t>Importe de los ingresos de los Municipios que se derivan del Sistema Nacional de Coordinación Fiscal Estatal.</t>
        </r>
      </text>
    </comment>
    <comment ref="B94" authorId="2">
      <text>
        <r>
          <rPr>
            <b/>
            <sz val="12"/>
            <color indexed="81"/>
            <rFont val="Arial"/>
            <family val="2"/>
          </rPr>
          <t>Son los ingresos que reciben las Entidades Federativas y Municipios previstos en la Ley de Coordinación Fiscal, cuyo gasto está condicionado a la consecución y cumplimiento de los objetivos que para cada tipo de aportación establece la legislación aplicable en la materia.</t>
        </r>
      </text>
    </comment>
    <comment ref="B95" authorId="3">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96" authorId="3">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97" authorId="3">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98" authorId="3">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99" authorId="2">
      <text>
        <r>
          <rPr>
            <b/>
            <sz val="12"/>
            <color indexed="81"/>
            <rFont val="Arial"/>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B100" authorId="2">
      <text>
        <r>
          <rPr>
            <sz val="8"/>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B101" authorId="2">
      <text>
        <r>
          <rPr>
            <sz val="8"/>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B102" authorId="2">
      <text>
        <r>
          <rPr>
            <sz val="8"/>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03" authorId="2">
      <text>
        <r>
          <rPr>
            <sz val="8"/>
            <color indexed="81"/>
            <rFont val="Tahoma"/>
            <family val="2"/>
          </rPr>
          <t xml:space="preserve">Son los ingresos que reciben los entes públicos con el objeto de sufragar gastos inherentes a sus atribuciones
</t>
        </r>
      </text>
    </comment>
    <comment ref="B104" authorId="3">
      <text>
        <r>
          <rPr>
            <b/>
            <sz val="12"/>
            <color indexed="81"/>
            <rFont val="Arial"/>
            <family val="2"/>
          </rPr>
          <t xml:space="preserve">
DEROGADO</t>
        </r>
      </text>
    </comment>
    <comment ref="B105" authorId="3">
      <text>
        <r>
          <rPr>
            <b/>
            <sz val="12"/>
            <color indexed="81"/>
            <rFont val="Arial"/>
            <family val="2"/>
          </rPr>
          <t>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t>
        </r>
      </text>
    </comment>
    <comment ref="B106" authorId="3">
      <text>
        <r>
          <rPr>
            <b/>
            <sz val="12"/>
            <color indexed="81"/>
            <rFont val="Arial"/>
            <family val="2"/>
          </rPr>
          <t>DEROGADO</t>
        </r>
      </text>
    </comment>
    <comment ref="B107" authorId="3">
      <text>
        <r>
          <rPr>
            <b/>
            <sz val="12"/>
            <color indexed="81"/>
            <rFont val="Arial"/>
            <family val="2"/>
          </rPr>
          <t>Son los ingresos que reciben los entes públicos de seguridad social, que cubre el Gobierno Federal, Estatal o Municipal según corresponda, por el pago de pensiones y jubilaciones</t>
        </r>
      </text>
    </comment>
    <comment ref="B109" authorId="3">
      <text>
        <r>
          <rPr>
            <b/>
            <sz val="12"/>
            <color indexed="81"/>
            <rFont val="Arial"/>
            <family val="2"/>
          </rPr>
          <t>Son los ingresos que reciben los entes públicos por transferencias del Fondo Mexicano del Petróleo para la Estabilización y el Desarrollo.</t>
        </r>
      </text>
    </comment>
    <comment ref="B110" authorId="2">
      <text>
        <r>
          <rPr>
            <sz val="8"/>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11" authorId="3">
      <text>
        <r>
          <rPr>
            <b/>
            <sz val="12"/>
            <color indexed="81"/>
            <rFont val="Arial"/>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13" authorId="3">
      <text>
        <r>
          <rPr>
            <b/>
            <sz val="12"/>
            <color indexed="81"/>
            <rFont val="Arial"/>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List>
</comments>
</file>

<file path=xl/comments2.xml><?xml version="1.0" encoding="utf-8"?>
<comments xmlns="http://schemas.openxmlformats.org/spreadsheetml/2006/main">
  <authors>
    <author>laura.uribe</author>
    <author>L.C.P. Joaquín Javier Villa Martínez</author>
    <author>pedro.monarrez</author>
  </authors>
  <commentList>
    <comment ref="B3" author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J3" author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C4" authorId="0">
      <text>
        <r>
          <rPr>
            <sz val="10"/>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D4" authorId="0">
      <text>
        <r>
          <rPr>
            <sz val="10"/>
            <color indexed="81"/>
            <rFont val="Tahoma"/>
            <family val="2"/>
          </rPr>
          <t>Son los que provienen de obligaciones contraídas en el país, con acreedores nacionales y pagaderos en el interior del país en moneda nacional.</t>
        </r>
      </text>
    </comment>
    <comment ref="E4" authorId="1">
      <text>
        <r>
          <rPr>
            <sz val="9"/>
            <color indexed="81"/>
            <rFont val="Tahoma"/>
            <family val="2"/>
          </rPr>
          <t xml:space="preserve">Son los que provienen de obligaciones contraídas por el Poder Ejecutivo Federal con acreedores extranjeros y pagaderos en el exterior del país en moneda extranjera.
</t>
        </r>
      </text>
    </comment>
    <comment ref="F4" authorId="1">
      <text>
        <r>
          <rPr>
            <sz val="9"/>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K4" author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4" authorId="0">
      <text>
        <r>
          <rPr>
            <sz val="10"/>
            <color indexed="81"/>
            <rFont val="Tahoma"/>
            <family val="2"/>
          </rPr>
          <t xml:space="preserve">SON LOS RECURSOS PROVENIENTES DEL SECTOR PRIVADO, DE FONDOS INTERNACIONALES Y OTROS NO COMPRENDIDOS EN LOS NUMERALES ANTERIORES
</t>
        </r>
      </text>
    </comment>
    <comment ref="B6" authorId="2">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C6" authorId="1">
      <text>
        <r>
          <rPr>
            <b/>
            <sz val="9"/>
            <color indexed="81"/>
            <rFont val="Tahoma"/>
            <family val="2"/>
          </rPr>
          <t>L.C.P. Joaquín Javier Villa Martínez:</t>
        </r>
        <r>
          <rPr>
            <sz val="9"/>
            <color indexed="81"/>
            <rFont val="Tahoma"/>
            <family val="2"/>
          </rPr>
          <t xml:space="preserve">
</t>
        </r>
      </text>
    </comment>
    <comment ref="B7" authorId="2">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8" authorId="2">
      <text>
        <r>
          <rPr>
            <b/>
            <sz val="12"/>
            <color indexed="81"/>
            <rFont val="Arial"/>
            <family val="2"/>
          </rPr>
          <t>Asignaciones para remuneraciones a los Diputados, Senadores, Asambleístas, Regidores y Síndicos.</t>
        </r>
        <r>
          <rPr>
            <sz val="8"/>
            <color indexed="81"/>
            <rFont val="Tahoma"/>
            <family val="2"/>
          </rPr>
          <t xml:space="preserve">
</t>
        </r>
      </text>
    </comment>
    <comment ref="B9" authorId="2">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10" authorId="2">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1" authorId="2">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2" authorId="2">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3" authorId="2">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4" authorId="2">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5" authorId="2">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6" authorId="2">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7" authorId="2">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8" authorId="2">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9" authorId="2">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20" authorId="2">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1" authorId="2">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2" authorId="2">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3" authorId="2">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4" authorId="2">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5" authorId="2">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6" authorId="2">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7" authorId="2">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8" authorId="2">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9" authorId="2">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30" authorId="2">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1" authorId="2">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2" authorId="2">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3" authorId="2">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4" authorId="2">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5" authorId="2">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6" authorId="2">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7" authorId="2">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8" authorId="2">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9" authorId="2">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40" authorId="2">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1" authorId="2">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2" authorId="2">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3" authorId="2">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4" authorId="2">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5" authorId="2">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6" authorId="2">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7" authorId="2">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8" authorId="2">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9" authorId="2">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50" authorId="2">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1" authorId="2">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2" authorId="2">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3" authorId="2">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4" authorId="2">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5" authorId="2">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6" authorId="2">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7" authorId="2">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8" authorId="2">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9" authorId="2">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2">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2">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2" authorId="2">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2">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2">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2">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6" authorId="2">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7" authorId="2">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8" authorId="2">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9" authorId="2">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70" authorId="2">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1" authorId="2">
      <text>
        <r>
          <rPr>
            <b/>
            <sz val="12"/>
            <color indexed="81"/>
            <rFont val="Arial"/>
            <family val="2"/>
          </rPr>
          <t>Asignaciones destinadas a la adquisición de madera y sus derivados.</t>
        </r>
        <r>
          <rPr>
            <sz val="12"/>
            <color indexed="81"/>
            <rFont val="Arial"/>
            <family val="2"/>
          </rPr>
          <t xml:space="preserve">
</t>
        </r>
      </text>
    </comment>
    <comment ref="B72" authorId="2">
      <text>
        <r>
          <rPr>
            <b/>
            <sz val="12"/>
            <color indexed="81"/>
            <rFont val="Arial"/>
            <family val="2"/>
          </rPr>
          <t>Asignaciones destinadas a la adquisición de vidrio plano, templado, inastillable y otros vidrios laminados; espejos; envases y artículos de vidrio y fibra de vidrio.</t>
        </r>
      </text>
    </comment>
    <comment ref="B73" authorId="2">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4" authorId="2">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5" authorId="2">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6" authorId="2">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7" authorId="2">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8" authorId="2">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9" authorId="2">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80" authorId="2">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1" authorId="2">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2" authorId="2">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3" authorId="2">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4" authorId="2">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5" authorId="2">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6" authorId="2">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7" authorId="2">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8" authorId="2">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9" authorId="2">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90" authorId="2">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1" authorId="2">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2" authorId="2">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3" authorId="2">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4" authorId="2">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5" authorId="2">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6" authorId="2">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7" authorId="2">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8" authorId="2">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9" authorId="2">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00" authorId="2">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1" authorId="2">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2" authorId="2">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3" authorId="2">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4" authorId="2">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5" authorId="2">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6" authorId="2">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7" authorId="2">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8" authorId="2">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9" authorId="2">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10" authorId="2">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1" authorId="2">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2" authorId="2">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3" authorId="2">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4" authorId="2">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5" authorId="2">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6" authorId="2">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7" authorId="2">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8" authorId="2">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9" authorId="2">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20" authorId="2">
      <text>
        <r>
          <rPr>
            <b/>
            <sz val="12"/>
            <color indexed="81"/>
            <rFont val="Arial"/>
            <family val="2"/>
          </rPr>
          <t>Asignaciones destinadas a cubrir el alquiler de terrenos.</t>
        </r>
      </text>
    </comment>
    <comment ref="B121" authorId="2">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2" authorId="2">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3" authorId="2">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4" authorId="2">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5" authorId="2">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6" authorId="2">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7" authorId="2">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8" authorId="2">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9" authorId="2">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30" authorId="2">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1" authorId="2">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2" authorId="2">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3" authorId="2">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4" authorId="2">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5" authorId="2">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6" authorId="2">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7" authorId="2">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8" authorId="2">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9" authorId="2">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40" authorId="2">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1" authorId="2">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2" authorId="2">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3" authorId="2">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4" authorId="2">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5" authorId="2">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6" authorId="2">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7" authorId="2">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8" authorId="2">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9" authorId="2">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50" authorId="2">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1" authorId="2">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2" authorId="2">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3" authorId="2">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4" authorId="2">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5" authorId="2">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6" authorId="2">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7" authorId="2">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8" authorId="2">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9" authorId="2">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60" authorId="2">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1" authorId="2">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2" authorId="2">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3" authorId="2">
      <text>
        <r>
          <rPr>
            <b/>
            <sz val="12"/>
            <color indexed="81"/>
            <rFont val="Arial"/>
            <family val="2"/>
          </rPr>
          <t>Asignaciones destinadas a cubrir gastos por concepto de revelado o impresión de fotografía.</t>
        </r>
        <r>
          <rPr>
            <sz val="12"/>
            <color indexed="81"/>
            <rFont val="Arial"/>
            <family val="2"/>
          </rPr>
          <t xml:space="preserve">
</t>
        </r>
      </text>
    </comment>
    <comment ref="B164" authorId="2">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5" authorId="2">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6" authorId="2">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7" authorId="2">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8" authorId="2">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9" authorId="2">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70" authorId="2">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1" authorId="2">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2" authorId="2">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2">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4" authorId="2">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5" authorId="2">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6" authorId="2">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7" authorId="2">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8" authorId="2">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9" authorId="2">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80" authorId="2">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1" authorId="2">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2" authorId="2">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3" authorId="2">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4" authorId="2">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5" authorId="2">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6" authorId="2">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7" authorId="2">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8" authorId="2">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9" authorId="2">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90" authorId="2">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1" authorId="2">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2" authorId="2">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3" authorId="2">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4" authorId="2">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5" authorId="2">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6" authorId="2">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7" authorId="2">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8" authorId="2">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9" authorId="2">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0" authorId="2">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1" authorId="2">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2" authorId="2">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3" authorId="2">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4" authorId="2">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5" authorId="2">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6" authorId="2">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7" authorId="2">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8" authorId="2">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9" authorId="2">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10" authorId="2">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1" authorId="2">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2" authorId="2">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3" authorId="2">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4" authorId="2">
      <text>
        <r>
          <rPr>
            <b/>
            <sz val="12"/>
            <color indexed="81"/>
            <rFont val="Arial"/>
            <family val="2"/>
          </rPr>
          <t>Asignaciones destinadas a las empresas para promover la prestación de servicios públicos.</t>
        </r>
        <r>
          <rPr>
            <sz val="12"/>
            <color indexed="81"/>
            <rFont val="Arial"/>
            <family val="2"/>
          </rPr>
          <t xml:space="preserve">
</t>
        </r>
      </text>
    </comment>
    <comment ref="B215" authorId="2">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6" authorId="2">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7" authorId="2">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8" authorId="2">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9" authorId="2">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20" authorId="2">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1" authorId="2">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2" authorId="2">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3" authorId="2">
      <text>
        <r>
          <rPr>
            <b/>
            <sz val="12"/>
            <color indexed="81"/>
            <rFont val="Arial"/>
            <family val="2"/>
          </rPr>
          <t>Asignaciones destinadas para la atención de gastos corrientes de establecimientos de enseñanza.</t>
        </r>
      </text>
    </comment>
    <comment ref="B224" authorId="2">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5" authorId="2">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6" authorId="2">
      <text>
        <r>
          <rPr>
            <b/>
            <sz val="12"/>
            <color indexed="81"/>
            <rFont val="Arial"/>
            <family val="2"/>
          </rPr>
          <t>Asignaciones destinadas a promover el cooperativismo.</t>
        </r>
        <r>
          <rPr>
            <sz val="12"/>
            <color indexed="81"/>
            <rFont val="Arial"/>
            <family val="2"/>
          </rPr>
          <t xml:space="preserve">
</t>
        </r>
      </text>
    </comment>
    <comment ref="B227" authorId="2">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8" authorId="2">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9" authorId="2">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0" authorId="2">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1" authorId="2">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2" authorId="2">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3" authorId="2">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4" authorId="2">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5" authorId="2">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6" authorId="2">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7" authorId="2">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8" authorId="2">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9" authorId="2">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40" authorId="2">
      <text>
        <r>
          <rPr>
            <sz val="12"/>
            <color indexed="81"/>
            <rFont val="Arial"/>
            <family val="2"/>
          </rPr>
          <t xml:space="preserve">
Asignaciones internas, que no suponen la contraprestación de bienes o servicios, destinadas a otros fideicomisos no clasificados en las partidas anteriores, con el objeto de financiar parte de los gastos inherentes a sus funciones</t>
        </r>
      </text>
    </comment>
    <comment ref="B241" authorId="2">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2" authorId="2">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3" authorId="2">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4" authorId="2">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5" authorId="2">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6" authorId="2">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7" authorId="2">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8" authorId="2">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9" authorId="2">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50" authorId="2">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51" authorId="2">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2" authorId="2">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3" authorId="2">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4" authorId="2">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5" authorId="2">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6" authorId="2">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7" authorId="2">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8" authorId="2">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9" authorId="2">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60" authorId="2">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61" authorId="2">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2" authorId="2">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3" authorId="2">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4" authorId="2">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5" authorId="2">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6" authorId="2">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7" authorId="2">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8" authorId="2">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9" authorId="2">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70" authorId="2">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71" authorId="2">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2" authorId="2">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3" authorId="2">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4" authorId="2">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5" authorId="2">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6" authorId="2">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7" authorId="2">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8" authorId="2">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9" authorId="2">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80" authorId="2">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81" authorId="2">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2" authorId="2">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3" authorId="2">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4" authorId="2">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5" authorId="2">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6" authorId="2">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7" authorId="2">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8" authorId="2">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9" authorId="2">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90" authorId="2">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91" authorId="2">
      <text>
        <r>
          <rPr>
            <b/>
            <sz val="12"/>
            <color indexed="81"/>
            <rFont val="Arial"/>
            <family val="2"/>
          </rPr>
          <t>Asignaciones destinadas a la adquisición de ovinos y caprinos.</t>
        </r>
        <r>
          <rPr>
            <sz val="12"/>
            <color indexed="81"/>
            <rFont val="Arial"/>
            <family val="2"/>
          </rPr>
          <t xml:space="preserve">
</t>
        </r>
      </text>
    </comment>
    <comment ref="B292" authorId="2">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3" authorId="2">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4" authorId="2">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5" authorId="2">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6" authorId="2">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7" authorId="2">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8" authorId="2">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9" authorId="2">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300" authorId="2">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01" authorId="2">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2" authorId="2">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3" authorId="2">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4" authorId="2">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5" authorId="2">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6" authorId="2">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7" authorId="2">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8" authorId="2">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9" authorId="2">
      <text>
        <r>
          <rPr>
            <b/>
            <sz val="12"/>
            <color indexed="81"/>
            <rFont val="Arial"/>
            <family val="2"/>
          </rPr>
          <t>Asignaciones destinadas a la adquisición de permisos informáticos e intelectuales.</t>
        </r>
        <r>
          <rPr>
            <sz val="12"/>
            <color indexed="81"/>
            <rFont val="Arial"/>
            <family val="2"/>
          </rPr>
          <t xml:space="preserve">
</t>
        </r>
      </text>
    </comment>
    <comment ref="B310" authorId="2">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11" authorId="2">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2" authorId="2">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3" authorId="2">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4" authorId="2">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5" authorId="2">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6" authorId="2">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7" authorId="2">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8" authorId="2">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9" authorId="2">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0" authorId="2">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1" authorId="2">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2" authorId="2">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3" authorId="2">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4" authorId="2">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5" authorId="2">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6" authorId="2">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7" authorId="2">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8" authorId="2">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9" authorId="2">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30" authorId="2">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1" authorId="2">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2" authorId="2">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3" authorId="2">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4" authorId="2">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5" authorId="2">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6" authorId="2">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7" authorId="2">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8" authorId="2">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9" authorId="2">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40" authorId="2">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41" authorId="2">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2" authorId="2">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3" authorId="2">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4" authorId="2">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5" authorId="2">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2">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7" authorId="2">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8" authorId="2">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9" authorId="2">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50" authorId="2">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51" authorId="2">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2" authorId="2">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2">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4" authorId="2">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5" authorId="2">
      <text>
        <r>
          <rPr>
            <b/>
            <sz val="12"/>
            <color indexed="81"/>
            <rFont val="Arial"/>
            <family val="2"/>
          </rPr>
          <t>Asignaciones destinadas a la concesión de préstamos a entes públicos y al sector privado.</t>
        </r>
        <r>
          <rPr>
            <sz val="12"/>
            <color indexed="81"/>
            <rFont val="Arial"/>
            <family val="2"/>
          </rPr>
          <t xml:space="preserve">
</t>
        </r>
      </text>
    </comment>
    <comment ref="B356" authorId="2">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7" authorId="2">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8" authorId="2">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9" authorId="2">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60" authorId="2">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61" authorId="2">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2" authorId="2">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3" authorId="2">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4" authorId="2">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5" authorId="2">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6" authorId="2">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7" authorId="2">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8" authorId="2">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9" authorId="2">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70" authorId="2">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71" authorId="2">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2" authorId="2">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3" authorId="2">
      <text>
        <r>
          <rPr>
            <b/>
            <sz val="12"/>
            <color indexed="81"/>
            <rFont val="Arial"/>
            <family val="2"/>
          </rPr>
          <t>Asignaciones a fideicomisos de municipios con fines de política económica.</t>
        </r>
        <r>
          <rPr>
            <sz val="12"/>
            <color indexed="81"/>
            <rFont val="Arial"/>
            <family val="2"/>
          </rPr>
          <t xml:space="preserve">
</t>
        </r>
      </text>
    </comment>
    <comment ref="B374" authorId="2">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5" authorId="2">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6" authorId="2">
      <text>
        <r>
          <rPr>
            <b/>
            <sz val="12"/>
            <color indexed="81"/>
            <rFont val="Arial"/>
            <family val="2"/>
          </rPr>
          <t>Asignaciones destinadas a colocaciones a largo plazo en moneda nacional.</t>
        </r>
        <r>
          <rPr>
            <sz val="12"/>
            <color indexed="81"/>
            <rFont val="Arial"/>
            <family val="2"/>
          </rPr>
          <t xml:space="preserve">
</t>
        </r>
      </text>
    </comment>
    <comment ref="B377" authorId="2">
      <text>
        <r>
          <rPr>
            <b/>
            <sz val="12"/>
            <color indexed="81"/>
            <rFont val="Arial"/>
            <family val="2"/>
          </rPr>
          <t>Asignaciones destinadas a colocaciones financieras a largo plazo en moneda extranjera.</t>
        </r>
        <r>
          <rPr>
            <sz val="12"/>
            <color indexed="81"/>
            <rFont val="Arial"/>
            <family val="2"/>
          </rPr>
          <t xml:space="preserve">
</t>
        </r>
      </text>
    </comment>
    <comment ref="B378" authorId="2">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9" authorId="2">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0" authorId="2">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1" authorId="2">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2" authorId="2">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3" authorId="2">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4" authorId="2">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5" authorId="2">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6" authorId="2">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7" authorId="2">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8" authorId="2">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9" authorId="2">
      <text>
        <r>
          <rPr>
            <b/>
            <sz val="12"/>
            <color indexed="81"/>
            <rFont val="Arial"/>
            <family val="2"/>
          </rPr>
          <t xml:space="preserve">Asignaciones destinadas a cubrir los incentivos derivados de convenios de colaboración administrativa  que se celebren con otros órdenes de gobierno.
</t>
        </r>
      </text>
    </comment>
    <comment ref="B390" authorId="2">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91" authorId="2">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2" authorId="2">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3" authorId="2">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4" authorId="2">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5" authorId="2">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6" authorId="2">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7" authorId="2">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8" authorId="2">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9" authorId="2">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400" authorId="2">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01" authorId="2">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2" authorId="2">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3" authorId="2">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4" authorId="2">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5" authorId="2">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6" authorId="2">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7" authorId="2">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8" authorId="2">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9" authorId="2">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10" authorId="2">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1" authorId="2">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2" authorId="2">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3" authorId="2">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4" authorId="2">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5" authorId="2">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6" authorId="2">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7" authorId="2">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8" authorId="2">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9" authorId="2">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0" authorId="2">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21" authorId="2">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2" authorId="2">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3" authorId="2">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4" authorId="2">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5" authorId="2">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6" authorId="2">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7" authorId="2">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8" authorId="2">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9" authorId="2">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30" authorId="2">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31" authorId="2">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comments3.xml><?xml version="1.0" encoding="utf-8"?>
<comments xmlns="http://schemas.openxmlformats.org/spreadsheetml/2006/main">
  <authors>
    <author>laura.uribe</author>
    <author>manuel.fonseca</author>
  </authors>
  <commentList>
    <comment ref="A3" authorId="0">
      <text>
        <r>
          <rPr>
            <b/>
            <sz val="11"/>
            <color indexed="81"/>
            <rFont val="Tahoma"/>
            <family val="2"/>
          </rPr>
          <t>Los presupuesto de egresos deben contener…..
a) La información detallada de la situación hacendaria del municipio durante el último ejercicio fiscal, con las conidicones previstas para el próximo (Art. 79 fracc.II inciso a de la LGAPM)</t>
        </r>
        <r>
          <rPr>
            <sz val="10"/>
            <color indexed="81"/>
            <rFont val="Tahoma"/>
            <family val="2"/>
          </rPr>
          <t xml:space="preserve">
</t>
        </r>
      </text>
    </comment>
    <comment ref="B6" authorId="1">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t>
        </r>
      </text>
    </comment>
    <comment ref="B16" authorId="1">
      <text>
        <r>
          <rPr>
            <b/>
            <sz val="12"/>
            <color indexed="81"/>
            <rFont val="Arial"/>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2" authorId="1">
      <text>
        <r>
          <rPr>
            <b/>
            <sz val="12"/>
            <color indexed="81"/>
            <rFont val="Arial"/>
            <family val="2"/>
          </rPr>
          <t>Son las establecidas en Ley a cargo de las personas físicas y morales que se beneficien de manera directa por obras públicas.</t>
        </r>
      </text>
    </comment>
    <comment ref="B25" authorId="1">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32" authorId="1">
      <text>
        <r>
          <rPr>
            <b/>
            <sz val="12"/>
            <color indexed="81"/>
            <rFont val="Arial"/>
            <family val="2"/>
          </rPr>
          <t>Son los ingresos por contraprestaciones por los servicios que preste el Estado en sus funciones de derecho privado.</t>
        </r>
      </text>
    </comment>
    <comment ref="B36" authorId="1">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41" authorId="1">
      <text>
        <r>
          <rPr>
            <b/>
            <sz val="12"/>
            <color indexed="81"/>
            <rFont val="Arial"/>
            <family val="2"/>
          </rPr>
          <t>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t>
        </r>
      </text>
    </comment>
    <comment ref="B51" authorId="1">
      <text>
        <r>
          <rPr>
            <b/>
            <sz val="12"/>
            <color indexed="81"/>
            <rFont val="Arial"/>
            <family val="2"/>
          </rPr>
          <t>Son los recursos que reciben las Entidades Federativas y los Municipios por concepto de participaciones, aportaciones, convenios, incentivos derivados de la colaboración fiscal y fondos distintos de aportaciones.</t>
        </r>
      </text>
    </comment>
    <comment ref="B57" authorId="1">
      <text>
        <r>
          <rPr>
            <b/>
            <sz val="12"/>
            <color indexed="81"/>
            <rFont val="Arial"/>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65" authorId="0">
      <text>
        <r>
          <rPr>
            <sz val="10"/>
            <color indexed="81"/>
            <rFont val="Tahoma"/>
            <family val="2"/>
          </rPr>
          <t>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t>
        </r>
      </text>
    </comment>
    <comment ref="B81" authorId="0">
      <text>
        <r>
          <rPr>
            <sz val="10"/>
            <color indexed="81"/>
            <rFont val="Tahoma"/>
            <family val="2"/>
          </rPr>
          <t xml:space="preserve">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
</t>
        </r>
      </text>
    </comment>
    <comment ref="B82" authorId="0">
      <text>
        <r>
          <rPr>
            <sz val="10"/>
            <color indexed="81"/>
            <rFont val="Tahoma"/>
            <family val="2"/>
          </rPr>
          <t xml:space="preserve">Son los que provienen de obligaciones contraídas en el país, con acreedores nacionales y pagaderos en el interior del país en moneda nacional.
</t>
        </r>
      </text>
    </comment>
    <comment ref="B83" authorId="0">
      <text>
        <r>
          <rPr>
            <sz val="10"/>
            <color indexed="81"/>
            <rFont val="Tahoma"/>
            <family val="2"/>
          </rPr>
          <t xml:space="preserve">Son los que provienen de obligaciones contraídas por el Poder Ejecutivo Federal con acreedores extranjeros y pagaderos en el exterior del país en moneda extranjera.
</t>
        </r>
      </text>
    </comment>
    <comment ref="B84" authorId="0">
      <text>
        <r>
          <rPr>
            <sz val="10"/>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5" authorId="0">
      <text>
        <r>
          <rPr>
            <sz val="10"/>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B86" authorId="0">
      <text>
        <r>
          <rPr>
            <sz val="10"/>
            <color indexed="81"/>
            <rFont val="Tahoma"/>
            <family val="2"/>
          </rPr>
          <t xml:space="preserve">En el caso de los Municipios, son los que provienen del Gobierno Estatal, en términos de la Ley de Ingresos Estatal y del Presupuesto de Egresos Estatal.
</t>
        </r>
      </text>
    </comment>
    <comment ref="B87" authorId="0">
      <text>
        <r>
          <rPr>
            <sz val="10"/>
            <color indexed="81"/>
            <rFont val="Tahoma"/>
            <family val="2"/>
          </rPr>
          <t xml:space="preserve">Son los que provienen de otras fuentes no etiquetadas no comprendidas en los conceptos anteriores.
</t>
        </r>
      </text>
    </comment>
    <comment ref="B93" authorId="0">
      <text>
        <r>
          <rPr>
            <sz val="10"/>
            <color indexed="81"/>
            <rFont val="Tahoma"/>
            <family val="2"/>
          </rPr>
          <t xml:space="preserve">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
</t>
        </r>
      </text>
    </comment>
    <comment ref="B94" authorId="0">
      <text>
        <r>
          <rPr>
            <sz val="10"/>
            <color indexed="81"/>
            <rFont val="Tahoma"/>
            <family val="2"/>
          </rPr>
          <t xml:space="preserve">En el caso de los Municipios, son los que provienen del Gobierno Estatal y que cuentan con un destino específico, en términos de la Ley de Ingresos Estatal y del Presupuesto de Egresos Estatal.
</t>
        </r>
      </text>
    </comment>
    <comment ref="B95" authorId="0">
      <text>
        <r>
          <rPr>
            <sz val="10"/>
            <color indexed="81"/>
            <rFont val="Tahoma"/>
            <family val="2"/>
          </rPr>
          <t xml:space="preserve">Son los que provienen de otras fuentes etiquetadas no comprendidas en los conceptos anteriores.
</t>
        </r>
      </text>
    </comment>
  </commentList>
</comments>
</file>

<file path=xl/comments4.xml><?xml version="1.0" encoding="utf-8"?>
<comments xmlns="http://schemas.openxmlformats.org/spreadsheetml/2006/main">
  <authors>
    <author>laura.uribe</author>
  </authors>
  <commentList>
    <comment ref="A3" authorId="0">
      <text>
        <r>
          <rPr>
            <sz val="10"/>
            <color indexed="81"/>
            <rFont val="Tahoma"/>
            <family val="2"/>
          </rPr>
          <t xml:space="preserve">Los presupuesto de egresos deben contener…..
a) La información detallada de la situación hacendaria del municipio durante el último ejercicio fiscal, con las conidicones previstas para el próximo (Art. 79 fracc.II inciso a de la LGAPM)
</t>
        </r>
      </text>
    </comment>
    <comment ref="B82" authorId="0">
      <text>
        <r>
          <rPr>
            <sz val="10"/>
            <color indexed="81"/>
            <rFont val="Tahoma"/>
            <family val="2"/>
          </rPr>
          <t xml:space="preserve">Son los gastos de consumo y/o operación, el arrendamiento de la propiedad y las transferencias otorgadas a los otros componentes institucionales del sistema económico para financiar gastos de esas características
</t>
        </r>
      </text>
    </comment>
    <comment ref="B83" authorId="0">
      <text>
        <r>
          <rPr>
            <sz val="10"/>
            <color indexed="81"/>
            <rFont val="Tahoma"/>
            <family val="2"/>
          </rPr>
          <t xml:space="preserve">Son los gastos destinados a la inversión de capital y las transferencias a los otros componentes institucionales del sistema económico que se efectúan para financias gastos de éstos con tal propósito
</t>
        </r>
      </text>
    </comment>
    <comment ref="B84" authorId="0">
      <text>
        <r>
          <rPr>
            <sz val="10"/>
            <color indexed="81"/>
            <rFont val="Tahoma"/>
            <family val="2"/>
          </rPr>
          <t xml:space="preserve">Comprende la amortización de la deuda adquirida y disminución de pasivos con el sector privado, público y externo
</t>
        </r>
      </text>
    </comment>
    <comment ref="B85" authorId="0">
      <text>
        <r>
          <rPr>
            <sz val="10"/>
            <color indexed="81"/>
            <rFont val="Tahoma"/>
            <family val="2"/>
          </rPr>
          <t xml:space="preserve">Comprende la amortización de la deuda adquirida y disminución de pasivos con el sector privado, público y externo
</t>
        </r>
      </text>
    </comment>
    <comment ref="B86" authorId="0">
      <text>
        <r>
          <rPr>
            <sz val="10"/>
            <color indexed="81"/>
            <rFont val="Tahoma"/>
            <family val="2"/>
          </rPr>
          <t xml:space="preserve">Comprende la amortización de la deuda adquirida y disminución de pasivos con el sector privado, público y externo
</t>
        </r>
      </text>
    </comment>
  </commentList>
</comments>
</file>

<file path=xl/comments5.xml><?xml version="1.0" encoding="utf-8"?>
<comments xmlns="http://schemas.openxmlformats.org/spreadsheetml/2006/main">
  <authors>
    <author>Manuel Fonseca Villaseñor</author>
  </authors>
  <commentList>
    <comment ref="A4" author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 ref="B4" author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List>
</comments>
</file>

<file path=xl/comments6.xml><?xml version="1.0" encoding="utf-8"?>
<comments xmlns="http://schemas.openxmlformats.org/spreadsheetml/2006/main">
  <authors>
    <author>laura.uribe</author>
  </authors>
  <commentList>
    <comment ref="A1" authorId="0">
      <text>
        <r>
          <rPr>
            <sz val="11"/>
            <color indexed="81"/>
            <rFont val="Tahoma"/>
            <family val="2"/>
          </rPr>
          <t xml:space="preserve">Art. 61 Fracc. II "Presupuestos de Egresos, inciso a) " Las prioridades de gasto, los programas y proyectos, así como la distribución del presupuesto, </t>
        </r>
        <r>
          <rPr>
            <b/>
            <u/>
            <sz val="11"/>
            <color indexed="81"/>
            <rFont val="Tahoma"/>
            <family val="2"/>
          </rPr>
          <t xml:space="preserve">detallando el gasto en servicios personales, incluyendo el analítico de plazas y desgosando cada una de las remuneraciones; </t>
        </r>
        <r>
          <rPr>
            <sz val="11"/>
            <color indexed="81"/>
            <rFont val="Tahoma"/>
            <family val="2"/>
          </rPr>
          <t>.....</t>
        </r>
        <r>
          <rPr>
            <sz val="10"/>
            <color indexed="81"/>
            <rFont val="Tahoma"/>
            <family val="2"/>
          </rPr>
          <t xml:space="preserve">
</t>
        </r>
      </text>
    </comment>
  </commentList>
</comments>
</file>

<file path=xl/sharedStrings.xml><?xml version="1.0" encoding="utf-8"?>
<sst xmlns="http://schemas.openxmlformats.org/spreadsheetml/2006/main" count="1753" uniqueCount="1161">
  <si>
    <t>Suma</t>
  </si>
  <si>
    <t>Derechos</t>
  </si>
  <si>
    <t>F</t>
  </si>
  <si>
    <t>DESCRIPCIÓN</t>
  </si>
  <si>
    <t>Anual</t>
  </si>
  <si>
    <t>CONCEPTOS</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</si>
  <si>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</si>
  <si>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</si>
  <si>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</si>
  <si>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</si>
  <si>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</si>
  <si>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</si>
  <si>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</si>
  <si>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</si>
  <si>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Otros Impuestos</t>
  </si>
  <si>
    <t>CUOTAS Y APORTACIONES DE SEGURIDAD SOCIAL</t>
  </si>
  <si>
    <t>CONTRIBUCIONES DE MEJORAS</t>
  </si>
  <si>
    <t>Contribuciones de Mejoras por Obras Públicas</t>
  </si>
  <si>
    <t>DERECHOS.</t>
  </si>
  <si>
    <t>PRODUCTOS</t>
  </si>
  <si>
    <t>APROVECHAMIENTOS</t>
  </si>
  <si>
    <t>PARTICIPACIONES Y APORTACIONES</t>
  </si>
  <si>
    <t>Participaciones</t>
  </si>
  <si>
    <t>Aportaciones</t>
  </si>
  <si>
    <t>Convenios</t>
  </si>
  <si>
    <t>INGRESOS DERIVADOS DE FINANCIAMIENTO</t>
  </si>
  <si>
    <t>TI</t>
  </si>
  <si>
    <t>Descripción</t>
  </si>
  <si>
    <t>%</t>
  </si>
  <si>
    <t>OTROS INGRESOS</t>
  </si>
  <si>
    <t>FF</t>
  </si>
  <si>
    <t>FINANCIAMIENTOS INTERNOS</t>
  </si>
  <si>
    <t>INGRESOS PROPIOS</t>
  </si>
  <si>
    <t>RECURSOS FEDERALES</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</si>
  <si>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</si>
  <si>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</si>
  <si>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</si>
  <si>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</si>
  <si>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</si>
  <si>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</si>
  <si>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</si>
  <si>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</si>
  <si>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</si>
  <si>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</si>
  <si>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</si>
  <si>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</si>
  <si>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</si>
  <si>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</si>
  <si>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</si>
  <si>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</si>
  <si>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</si>
  <si>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</si>
  <si>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</si>
  <si>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</si>
  <si>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</si>
  <si>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</si>
  <si>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</si>
  <si>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</si>
  <si>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</si>
  <si>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</si>
  <si>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</si>
  <si>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</si>
  <si>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</si>
  <si>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</si>
  <si>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</si>
  <si>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</si>
  <si>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</si>
  <si>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</si>
  <si>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</si>
  <si>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</si>
  <si>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</si>
  <si>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</si>
  <si>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</si>
  <si>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</si>
  <si>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</si>
  <si>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</si>
  <si>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</si>
  <si>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</si>
  <si>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</si>
  <si>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</si>
  <si>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</si>
  <si>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</si>
  <si>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</si>
  <si>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</si>
  <si>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</si>
  <si>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</si>
  <si>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</si>
  <si>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</si>
  <si>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</si>
  <si>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</si>
  <si>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</si>
  <si>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</si>
  <si>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</si>
  <si>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</si>
  <si>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</si>
  <si>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</si>
  <si>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</si>
  <si>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</si>
  <si>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</si>
  <si>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Adeudos de Ejercicios Fiscales Anteriores (ADEFAS)</t>
  </si>
  <si>
    <t>TG</t>
  </si>
  <si>
    <t>GASTO CORRIENTE</t>
  </si>
  <si>
    <t>GASTO DE CAPITAL</t>
  </si>
  <si>
    <t>AMORTIZACIÓN DE LA DEUDA Y DISMINUCIÓN DE PASIVOS</t>
  </si>
  <si>
    <t>CRI/LI</t>
  </si>
  <si>
    <t>INGRESO ESTIMADO ANUAL</t>
  </si>
  <si>
    <t>IMPUESTOS SOBRE LOS INGRESOS</t>
  </si>
  <si>
    <t>IMPUESTOS SOBRE EL PATRIMONIO</t>
  </si>
  <si>
    <t>IMPUESTO SOBRE LA PRODUCCIÓN, EL CONSUMO Y LAS TRANSACCIONES</t>
  </si>
  <si>
    <t>IMPUESTOS AL COMERCIO EXTERIOR</t>
  </si>
  <si>
    <t>IMPUESTOS SOBRE NÓMINAS Y ASIMILABLES</t>
  </si>
  <si>
    <t>IMPUESTOS ECOLÓGICOS</t>
  </si>
  <si>
    <t>ACCESORIOS DE LOS IMPUESTOS</t>
  </si>
  <si>
    <t>OTROS IMPUESTOS</t>
  </si>
  <si>
    <t>APORTACIONES PARA FONDOS DE VIVIENDA</t>
  </si>
  <si>
    <t>CUOTAS DE AHORRO PARA EL RETIRO</t>
  </si>
  <si>
    <t>OTRAS CUOTAS Y APORTACIONES PARA LA SEGURIDAD SOCIAL</t>
  </si>
  <si>
    <t>CONTRIBUCIÓN DE MEJORAS POR OBRAS PÚBLICAS</t>
  </si>
  <si>
    <t>DERECHOS</t>
  </si>
  <si>
    <t>DERECHOS POR EL USO, GOCE, APROVECHAMIENTO O EXPLOTACIÓN DE BIENES DE DOMINIO PÚBLICO</t>
  </si>
  <si>
    <t>Otros</t>
  </si>
  <si>
    <t>DERECHOS POR PRESTACIÓN DE SERVICIOS</t>
  </si>
  <si>
    <t>OTROS DERECHOS</t>
  </si>
  <si>
    <t>Indemnizaciones</t>
  </si>
  <si>
    <t>PARTICIPACIONES</t>
  </si>
  <si>
    <t>Federales</t>
  </si>
  <si>
    <t>Estatales</t>
  </si>
  <si>
    <t>APORTACIONES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</si>
  <si>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</si>
  <si>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</si>
  <si>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</si>
  <si>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</si>
  <si>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</si>
  <si>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TRANSFERENCIAS INTERNAS Y ASIGNACIONES AL SECTOR PÚBLICO</t>
  </si>
  <si>
    <t>SUBSIDIOS Y SUBVENCIONES</t>
  </si>
  <si>
    <t>AYUDAS SOCIALES</t>
  </si>
  <si>
    <t>PENSIONES Y JUBILACIONES</t>
  </si>
  <si>
    <t>ENDEUDAMIENTO INTERNO</t>
  </si>
  <si>
    <t>ENDEUDAMIENTO EXTERNO</t>
  </si>
  <si>
    <t>TOTAL DE INGRESOS</t>
  </si>
  <si>
    <t>ANUAL</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</si>
  <si>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</si>
  <si>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</si>
  <si>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</si>
  <si>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</si>
  <si>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</si>
  <si>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</si>
  <si>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</si>
  <si>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</si>
  <si>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</si>
  <si>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</si>
  <si>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</si>
  <si>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</si>
  <si>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</si>
  <si>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</si>
  <si>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</si>
  <si>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</si>
  <si>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</si>
  <si>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</si>
  <si>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</si>
  <si>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</si>
  <si>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</si>
  <si>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</si>
  <si>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</si>
  <si>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</si>
  <si>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</si>
  <si>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</si>
  <si>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</si>
  <si>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</si>
  <si>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</si>
  <si>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</si>
  <si>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</si>
  <si>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</si>
  <si>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</si>
  <si>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</si>
  <si>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</si>
  <si>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</si>
  <si>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</si>
  <si>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</si>
  <si>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</si>
  <si>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</si>
  <si>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</si>
  <si>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</si>
  <si>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</si>
  <si>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</si>
  <si>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</si>
  <si>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</si>
  <si>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</si>
  <si>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</si>
  <si>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</si>
  <si>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</si>
  <si>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</si>
  <si>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</si>
  <si>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</si>
  <si>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</si>
  <si>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</si>
  <si>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</si>
  <si>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</si>
  <si>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</si>
  <si>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</si>
  <si>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</si>
  <si>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</si>
  <si>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</si>
  <si>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</si>
  <si>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</si>
  <si>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</si>
  <si>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</si>
  <si>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</si>
  <si>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</si>
  <si>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</si>
  <si>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</si>
  <si>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</si>
  <si>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</si>
  <si>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</si>
  <si>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</si>
  <si>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</si>
  <si>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</si>
  <si>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</si>
  <si>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</si>
  <si>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</si>
  <si>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</si>
  <si>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</si>
  <si>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</si>
  <si>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</si>
  <si>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</si>
  <si>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</si>
  <si>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</si>
  <si>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</si>
  <si>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</si>
  <si>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</si>
  <si>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</si>
  <si>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</si>
  <si>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</si>
  <si>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</si>
  <si>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</si>
  <si>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</si>
  <si>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</si>
  <si>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</si>
  <si>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</si>
  <si>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</si>
  <si>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</si>
  <si>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</si>
  <si>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</si>
  <si>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</si>
  <si>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</si>
  <si>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</si>
  <si>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</si>
  <si>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</si>
  <si>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</si>
  <si>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</si>
  <si>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</si>
  <si>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</si>
  <si>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</si>
  <si>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</si>
  <si>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</si>
  <si>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</si>
  <si>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</si>
  <si>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</si>
  <si>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</si>
  <si>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</si>
  <si>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</si>
  <si>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</si>
  <si>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</si>
  <si>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</si>
  <si>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</si>
  <si>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</si>
  <si>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</si>
  <si>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</si>
  <si>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</si>
  <si>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</si>
  <si>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</si>
  <si>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</si>
  <si>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</si>
  <si>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</si>
  <si>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</si>
  <si>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</si>
  <si>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</si>
  <si>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</si>
  <si>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</si>
  <si>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</si>
  <si>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</si>
  <si>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</si>
  <si>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</si>
  <si>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</si>
  <si>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</si>
  <si>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</si>
  <si>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</si>
  <si>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</si>
  <si>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</si>
  <si>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</si>
  <si>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</si>
  <si>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</si>
  <si>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</si>
  <si>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</si>
  <si>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</si>
  <si>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</si>
  <si>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</si>
  <si>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</si>
  <si>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</si>
  <si>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</si>
  <si>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</si>
  <si>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</si>
  <si>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</si>
  <si>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</si>
  <si>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</si>
  <si>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</si>
  <si>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</si>
  <si>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</si>
  <si>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</si>
  <si>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</si>
  <si>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</si>
  <si>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</si>
  <si>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</si>
  <si>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</si>
  <si>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</si>
  <si>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</si>
  <si>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</si>
  <si>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</si>
  <si>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</si>
  <si>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</si>
  <si>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</si>
  <si>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</si>
  <si>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</si>
  <si>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</si>
  <si>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</si>
  <si>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</si>
  <si>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</si>
  <si>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</si>
  <si>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</si>
  <si>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</si>
  <si>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</si>
  <si>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</si>
  <si>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</si>
  <si>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</si>
  <si>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</si>
  <si>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</si>
  <si>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</si>
  <si>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</si>
  <si>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</si>
  <si>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</si>
  <si>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</si>
  <si>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</si>
  <si>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</si>
  <si>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</si>
  <si>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</si>
  <si>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</si>
  <si>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</si>
  <si>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</si>
  <si>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</si>
  <si>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</si>
  <si>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</si>
  <si>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</si>
  <si>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</si>
  <si>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</si>
  <si>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</si>
  <si>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</si>
  <si>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</si>
  <si>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</si>
  <si>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</si>
  <si>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</si>
  <si>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</si>
  <si>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</si>
  <si>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</si>
  <si>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</si>
  <si>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</si>
  <si>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</si>
  <si>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</si>
  <si>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</si>
  <si>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</si>
  <si>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</si>
  <si>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</si>
  <si>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</si>
  <si>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</si>
  <si>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</si>
  <si>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</si>
  <si>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</si>
  <si>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</si>
  <si>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</si>
  <si>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</si>
  <si>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</si>
  <si>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</si>
  <si>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</si>
  <si>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</si>
  <si>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</si>
  <si>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</si>
  <si>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</si>
  <si>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</si>
  <si>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</si>
  <si>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</si>
  <si>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</si>
  <si>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</si>
  <si>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</si>
  <si>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</si>
  <si>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</si>
  <si>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</si>
  <si>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</si>
  <si>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</si>
  <si>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</si>
  <si>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</si>
  <si>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</si>
  <si>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</si>
  <si>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</si>
  <si>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</si>
  <si>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</si>
  <si>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</si>
  <si>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</si>
  <si>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</si>
  <si>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</si>
  <si>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</si>
  <si>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</si>
  <si>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</si>
  <si>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</si>
  <si>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</si>
  <si>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</si>
  <si>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</si>
  <si>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</si>
  <si>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</si>
  <si>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</si>
  <si>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</si>
  <si>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</si>
  <si>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</si>
  <si>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</si>
  <si>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</si>
  <si>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</si>
  <si>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</si>
  <si>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</si>
  <si>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</si>
  <si>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</si>
  <si>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</si>
  <si>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</si>
  <si>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</si>
  <si>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</si>
  <si>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</si>
  <si>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</si>
  <si>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</si>
  <si>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</si>
  <si>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</si>
  <si>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</si>
  <si>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</si>
  <si>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</si>
  <si>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</si>
  <si>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</si>
  <si>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</si>
  <si>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</si>
  <si>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</si>
  <si>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</si>
  <si>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</si>
  <si>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</si>
  <si>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</si>
  <si>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</si>
  <si>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</si>
  <si>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</si>
  <si>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</si>
  <si>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</si>
  <si>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</si>
  <si>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</si>
  <si>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</si>
  <si>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</si>
  <si>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</si>
  <si>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</si>
  <si>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</si>
  <si>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</si>
  <si>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</si>
  <si>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</si>
  <si>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</si>
  <si>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</si>
  <si>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</si>
  <si>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</si>
  <si>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</si>
  <si>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</si>
  <si>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</si>
  <si>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</si>
  <si>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</si>
  <si>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</si>
  <si>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</si>
  <si>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</si>
  <si>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</si>
  <si>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</si>
  <si>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</si>
  <si>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</si>
  <si>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</si>
  <si>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</si>
  <si>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</si>
  <si>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</si>
  <si>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</si>
  <si>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</si>
  <si>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</si>
  <si>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</si>
  <si>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</si>
  <si>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</si>
  <si>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</si>
  <si>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</si>
  <si>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</si>
  <si>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</si>
  <si>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</si>
  <si>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</si>
  <si>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</si>
  <si>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</si>
  <si>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</si>
  <si>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</si>
  <si>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</si>
  <si>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</si>
  <si>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</si>
  <si>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</si>
  <si>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</si>
  <si>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</si>
  <si>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</si>
  <si>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</si>
  <si>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</si>
  <si>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</si>
  <si>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</si>
  <si>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</si>
  <si>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</si>
  <si>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</si>
  <si>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</si>
  <si>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</si>
  <si>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</si>
  <si>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</si>
  <si>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</si>
  <si>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</si>
  <si>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</si>
  <si>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</si>
  <si>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</si>
  <si>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</si>
  <si>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</si>
  <si>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</si>
  <si>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</si>
  <si>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</si>
  <si>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</si>
  <si>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</si>
  <si>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</si>
  <si>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</si>
  <si>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</si>
  <si>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</si>
  <si>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</si>
  <si>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</si>
  <si>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</si>
  <si>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</si>
  <si>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</si>
  <si>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</si>
  <si>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</si>
  <si>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</si>
  <si>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</si>
  <si>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</si>
  <si>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</si>
  <si>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</si>
  <si>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</si>
  <si>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</si>
  <si>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</si>
  <si>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</si>
  <si>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TOTAL ANUAL</t>
  </si>
  <si>
    <t>CA</t>
  </si>
  <si>
    <t>UA</t>
  </si>
  <si>
    <t>Nombre de la unidad responsable</t>
  </si>
  <si>
    <t>3.0.0.0.0.</t>
  </si>
  <si>
    <t>3.1.1.0.0.</t>
  </si>
  <si>
    <t>GOBIERNO GENERAL MUNICIPAL</t>
  </si>
  <si>
    <t>3.1.1.1.0.</t>
  </si>
  <si>
    <t>Gobierno Municipal</t>
  </si>
  <si>
    <t>3.1.1.1.1.</t>
  </si>
  <si>
    <t>Órgano Ejecutivo Municipal (Ayuntamiento)</t>
  </si>
  <si>
    <t>FN</t>
  </si>
  <si>
    <t>SF</t>
  </si>
  <si>
    <t>Definición</t>
  </si>
  <si>
    <t>Nombre de la Plaza</t>
  </si>
  <si>
    <t>Adscripción de la Plaza</t>
  </si>
  <si>
    <t>Dietas y Sueldo Base</t>
  </si>
  <si>
    <t>Mensual</t>
  </si>
  <si>
    <t>111-113</t>
  </si>
  <si>
    <t>No. Plazas</t>
  </si>
  <si>
    <t xml:space="preserve">Primas por años  </t>
  </si>
  <si>
    <t>TOTALES</t>
  </si>
  <si>
    <t>GOBIERNO</t>
  </si>
  <si>
    <t>LEGISLACIÓN</t>
  </si>
  <si>
    <t>Comprende las acciones relativas a la iniciativa, revisión, elaboración, aprobación, emisión y difusión de leyes, reglamentos y acuerdos; así como la fiscalización de la cuenta pública, entre otras.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</si>
  <si>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</si>
  <si>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</si>
  <si>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</si>
  <si>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</si>
  <si>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JUSTICIA</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</si>
  <si>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</si>
  <si>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Impartición  de Justicia</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</si>
  <si>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</si>
  <si>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</si>
  <si>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</si>
  <si>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</si>
  <si>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</si>
  <si>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</si>
  <si>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</si>
  <si>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COORDINACIÓN DE LA POLÍTICA DE GOBIERNO</t>
  </si>
  <si>
    <t>Comprende las acciones enfocadas a la formulación y establecimiento de las directrices, lineamientos de acción y estrategias de gobierno.</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</si>
  <si>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</si>
  <si>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</si>
  <si>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</si>
  <si>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</si>
  <si>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Preservación y Cuidado del Patrimonio Público</t>
  </si>
  <si>
    <t>Incluye las actividades para la preservación y cuidado del patrimonio público (monumentos, obras artísticas y edificios, entre otros).</t>
  </si>
  <si>
    <t>Función Pública</t>
  </si>
  <si>
    <t>Incluye  el control, fiscalización y evaluación interna de la gestión gubernamental.</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</si>
  <si>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</si>
  <si>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</si>
  <si>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</si>
  <si>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</si>
  <si>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</si>
  <si>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</si>
  <si>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</si>
  <si>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</si>
  <si>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</si>
  <si>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</si>
  <si>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internacional y la ejecución de acciones culturales de igual tipo.</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</si>
  <si>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</si>
  <si>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</si>
  <si>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ASUNTOS FINANCIEROS Y HACENDARIOS</t>
  </si>
  <si>
    <t>Comprende el diseño y ejecución de los asuntos relativos a cubrir todas las acciones inherentes a los asuntos financieros y hacendarios.</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</si>
  <si>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</si>
  <si>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</si>
  <si>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</si>
  <si>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</si>
  <si>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</si>
  <si>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</si>
  <si>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</si>
  <si>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</si>
  <si>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</si>
  <si>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</si>
  <si>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</si>
  <si>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</si>
  <si>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</si>
  <si>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</si>
  <si>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</si>
  <si>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</si>
  <si>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</si>
  <si>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</si>
  <si>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</si>
  <si>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</si>
  <si>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</si>
  <si>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Incluye las acciones realizadas bajo la coordinación del Secretariado Ejecutivo del Sistema Nacional de Seguridad Pública.</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</si>
  <si>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</si>
  <si>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</si>
  <si>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Servicios Estadísticos</t>
  </si>
  <si>
    <t>Considera las acciones que realizan los entes públicos relacionadas con los sistemas de información y las estadísticas nacionales.</t>
  </si>
  <si>
    <t>Servicios de Comunicación y Medios</t>
  </si>
  <si>
    <t>Incluye la planeación, formulación, diseño, ejecución e implantación de servicios de comunicación social y la relación con los medios informativos, estatales y privados, así como los servicios informativos en medios impresos y electrónicos.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</si>
  <si>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</si>
  <si>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</si>
  <si>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</si>
  <si>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DESARROLLO SOCIAL</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</si>
  <si>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</si>
  <si>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Servicios Comunales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</si>
  <si>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</si>
  <si>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</si>
  <si>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</si>
  <si>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SALUD</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</si>
  <si>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</si>
  <si>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Prestación de Servicios de Salud a la Comunidad</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</si>
  <si>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</si>
  <si>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</si>
  <si>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</si>
  <si>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</si>
  <si>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</si>
  <si>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</si>
  <si>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</si>
  <si>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</si>
  <si>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</si>
  <si>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RECREACIÓN, CULTURA Y OTRAS MANIFESTACIONES SOCIALES</t>
  </si>
  <si>
    <t>Comprende los programas, actividades y proyectos relacionados con la promoción, fomento y presentación de servicios culturales, recreativos y deportivos, otras manifestaciones sociales, radio, televisión y editoriales, actividades recreativas.</t>
  </si>
  <si>
    <t>Deporte y Recreación</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</si>
  <si>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</si>
  <si>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</si>
  <si>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</si>
  <si>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</si>
  <si>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</si>
  <si>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</si>
  <si>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</si>
  <si>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</si>
  <si>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</si>
  <si>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</si>
  <si>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</si>
  <si>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</si>
  <si>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</si>
  <si>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</si>
  <si>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</si>
  <si>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</si>
  <si>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</si>
  <si>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</si>
  <si>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</si>
  <si>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</si>
  <si>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</si>
  <si>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PROTECCIÓN SOCIAL</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</si>
  <si>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</si>
  <si>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Enfermedad e Incapacidad</t>
  </si>
  <si>
    <t>Incluye las erogaciones que por concepto de los seguros de enfermedad y maternidad, riesgo de trabajo e invalidez y vida (pensiones) realizan entidades como IMSS, ISSSTE, ISSFAM, PEMEX, CFE, entre otras.</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</si>
  <si>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</si>
  <si>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</si>
  <si>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</si>
  <si>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</si>
  <si>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</si>
  <si>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</si>
  <si>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</si>
  <si>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</si>
  <si>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</si>
  <si>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</si>
  <si>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Indígenas</t>
  </si>
  <si>
    <t>Comprende los servicios de asistencia social que se prestan en comunidades indígenas.</t>
  </si>
  <si>
    <t xml:space="preserve"> Otros Grupos Vulnerables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</si>
  <si>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</si>
  <si>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</si>
  <si>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</si>
  <si>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OTROS ASUNTOS SOCIALES</t>
  </si>
  <si>
    <t>Comprende otros asuntos sociales no comprendidos en las funciones anteriores.</t>
  </si>
  <si>
    <t>Otros Asuntos Sociales</t>
  </si>
  <si>
    <t>Comprende otros asuntos sociales no comprendidos en las subfunciones anteriores.</t>
  </si>
  <si>
    <t>DESARROLLO ECONÓMICO</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</si>
  <si>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</si>
  <si>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ASUNTOS ECONÓMICOS, COMERCIALES Y LABORALES EN GENERAL</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</si>
  <si>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</si>
  <si>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Asuntos Económicos y Comerciales en General</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</si>
  <si>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</si>
  <si>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</si>
  <si>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</si>
  <si>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AGROPECUARIA, SILVICULTURA, PESCA Y CAZA</t>
  </si>
  <si>
    <t>Comprende los programas, actividades y proyectos relacionados con el fomento a la producción, y comercialización agropecuaria, silvicultura, pesca y caza, agroindustrial, desarrollo hidroagrícola y fomento forestal.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</si>
  <si>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</si>
  <si>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</si>
  <si>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</si>
  <si>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</si>
  <si>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Acuacultura, Pesca y Caza</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</si>
  <si>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</si>
  <si>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Agroindustrial</t>
  </si>
  <si>
    <t>Incluye los programas, actividades y proyectos relacionados con el fomento a la producción y comercialización agroindustrial, como el otorgamiento de apoyos para la industrialización de la producción agropecuaria.</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</si>
  <si>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</si>
  <si>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</si>
  <si>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</si>
  <si>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</si>
  <si>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COMBUSTIBLES Y ENERGÍA</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</si>
  <si>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</si>
  <si>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</si>
  <si>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</si>
  <si>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Petróleo y Gas Natural (Hidrocarburos)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</si>
  <si>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</si>
  <si>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Combustibles Nucleares</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</si>
  <si>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</si>
  <si>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Otros Combustibles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</si>
  <si>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</si>
  <si>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Electricidad</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</si>
  <si>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</si>
  <si>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Energía no Eléctrica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</si>
  <si>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</si>
  <si>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MINERÍA, MANUFACTURAS Y CONSTRUCCIÓN</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</si>
  <si>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</si>
  <si>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Extracción de Recursos Minerales excepto los Combustibles Minerales</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</si>
  <si>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</si>
  <si>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Manufacturas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</si>
  <si>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</si>
  <si>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Construcción</t>
  </si>
  <si>
    <t>Comprende la administración, promoción, reglamentación y control de la industria de la construcción. Las edificaciones se clasifican en la función que corresponda de acuerdo a su propósito.</t>
  </si>
  <si>
    <t>TRANSPORTE</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</si>
  <si>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</si>
  <si>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Transporte por Carretera</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</si>
  <si>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</si>
  <si>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</si>
  <si>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</si>
  <si>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</si>
  <si>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</si>
  <si>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Transporte Aéreo</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</si>
  <si>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</si>
  <si>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</si>
  <si>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</si>
  <si>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</si>
  <si>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</si>
  <si>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</si>
  <si>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</si>
  <si>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</si>
  <si>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</si>
  <si>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</si>
  <si>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</si>
  <si>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Turismo</t>
  </si>
  <si>
    <t>Incluye las acciones de fomento, financiamiento y regulación de la infraestructura turística, así como la regulación de los servicios de turismo y ecoturismo y prestación de servicios turísticos.</t>
  </si>
  <si>
    <t>Hoteles y Restaurantes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</si>
  <si>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</si>
  <si>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</si>
  <si>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</si>
  <si>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Investigación Científica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</si>
  <si>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</si>
  <si>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Desarrollo Tecnológico</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</si>
  <si>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</si>
  <si>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Servicios Científicos y Tecnológicos</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</si>
  <si>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</si>
  <si>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Innovación</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</si>
  <si>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</si>
  <si>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</si>
  <si>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el comercio, distribución, almacenamiento y depósito y otras industrias no incluidas en funciones anteriores. Incluye las actividades y prestación de servicios relacionados con asuntos económicos no consideradas en las funciones anteriores.</t>
  </si>
  <si>
    <t>Comercio, Distribución, Almacenamiento y Depósito</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</si>
  <si>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</si>
  <si>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Otras Industrias</t>
  </si>
  <si>
    <t>Comprende las actividades y prestación de servicios relacionadas con otras industrias no consideradas en las funciones anteriores.</t>
  </si>
  <si>
    <t>Otros Asuntos Económicos</t>
  </si>
  <si>
    <t>Comprende las actividades y prestación de servicios relacionadas con asuntos económicos no consideradas en las funciones anteriores.</t>
  </si>
  <si>
    <t>OTRAS NO CLASIFICADAS EN FUNCIONES ANTERIORES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</si>
  <si>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</si>
  <si>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TRANSACCIONES DE LA DEUDA PÚBLICA / COSTO FINANCIERO DE LA DEUDA</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</si>
  <si>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</si>
  <si>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Deuda Pública Interna</t>
  </si>
  <si>
    <t>Incluye el pago de compromisos por concepto de interese, comisiones y otras erogaciones derivadas de la contratación de deuda pública interna.</t>
  </si>
  <si>
    <t>Deuda Pública Externa</t>
  </si>
  <si>
    <t>Incluye el pago de compromisos por concepto de intereses, comisiones y gastos de deuda pública emitida y contratada en el exterior.</t>
  </si>
  <si>
    <t>TRANSFERENCIAS, PARTICIPACIONES Y APORTACIONES ENTRE DIFERENTES NIVELES Y ÓRDENES DE GOBIERNO</t>
  </si>
  <si>
    <t>Transferencias, participaciones y aportaciones entre diferentes niveles y órdenes de gobierno que son de carácter general y no están asignadas a una función determinada.</t>
  </si>
  <si>
    <t>Transferencias entre Diferentes Niveles y Órdenes de Gobierno</t>
  </si>
  <si>
    <t>Comprende el registro de las transferencias que le corresponden a los entes públicos.</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</si>
  <si>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</si>
  <si>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</si>
  <si>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</si>
  <si>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</si>
  <si>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</si>
  <si>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Comprende el apoyo financiero a las operaciones y programas para atender la problemática de pago de los deudores del Sistema Bancario Nacional e impulsar el saneamiento financiero.</t>
  </si>
  <si>
    <t>Saneamiento del Sistema Financiero</t>
  </si>
  <si>
    <t>Comprende el apoyo financiero a las operaciones y programas instrumentados por el Gobierno para atender la problemática de pago de los deudores del Sistema Bancario Nacional e impulsar el saneamiento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</si>
  <si>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</si>
  <si>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</si>
  <si>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</si>
  <si>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</si>
  <si>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</si>
  <si>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Apoyo a los programas a favor de reestructura en unidades de inversión (UDIS).</t>
  </si>
  <si>
    <t>ADEUDOS DE EJERCICIOS FISCALES ANTERIORES</t>
  </si>
  <si>
    <t>Comprende los pagos que realiza el Gobierno derivados del gasto devengado no pagado de ejercicios fiscales anteriores.</t>
  </si>
  <si>
    <t>Adeudo de Ejercicios Fiscales Anteriores</t>
  </si>
  <si>
    <t>IMPORTE ANUAL</t>
  </si>
  <si>
    <t>IMPORTE</t>
  </si>
  <si>
    <t>Presidencia</t>
  </si>
  <si>
    <t xml:space="preserve">Secretaría Particular </t>
  </si>
  <si>
    <t xml:space="preserve">Secretaría de Ayuntamiento </t>
  </si>
  <si>
    <t>Sindicatura</t>
  </si>
  <si>
    <t xml:space="preserve">Dirección General de Inspección y Reglamentos </t>
  </si>
  <si>
    <t>Dirección General de Desarrollo Social y Humano</t>
  </si>
  <si>
    <t xml:space="preserve">Dirección General de Obras Públicas </t>
  </si>
  <si>
    <t>Dirección General de Ecología y Fomento Agropecuario</t>
  </si>
  <si>
    <t xml:space="preserve">Dirección General de Servicios Públicos </t>
  </si>
  <si>
    <t xml:space="preserve">Dirección General de Seguridad Pública </t>
  </si>
  <si>
    <t xml:space="preserve">Centro de Promoción Economica </t>
  </si>
  <si>
    <t>Instituto de Cultura</t>
  </si>
  <si>
    <t>Ordenación de Desechos</t>
  </si>
  <si>
    <t>Protección de la Diversidad Biológica y del Paisaje</t>
  </si>
  <si>
    <t>Otros de Protección Ambiental</t>
  </si>
  <si>
    <t>Desarrollo Comunitario</t>
  </si>
  <si>
    <t>Abastecimiento de Agua</t>
  </si>
  <si>
    <t>Otros Grupos Vulnerables</t>
  </si>
  <si>
    <t>RECURSOS FISCALES</t>
  </si>
  <si>
    <t>Catalógo para Presupuesto de Egresos Funcional Programática</t>
  </si>
  <si>
    <t>8.1.1</t>
  </si>
  <si>
    <t>8.2.1</t>
  </si>
  <si>
    <t>SUMA</t>
  </si>
  <si>
    <t>ESTIMACIÓN</t>
  </si>
  <si>
    <t xml:space="preserve">Horas 
Extraordinarias
</t>
  </si>
  <si>
    <t>Suma Total de 
Remuneraciones</t>
  </si>
  <si>
    <t>Prima Vacacional y Dominical</t>
  </si>
  <si>
    <t xml:space="preserve"> de Servicios Efectivos Prestados</t>
  </si>
  <si>
    <t>Gratificación  de Fin de Año (Aguinaldo)</t>
  </si>
  <si>
    <t>Dererechos por el Uso, Goce, Aprovechamiento o Explotación de Bienes de Dominio Público</t>
  </si>
  <si>
    <t>Derechos por Prestación de Servicios</t>
  </si>
  <si>
    <t>Otros Derechos</t>
  </si>
  <si>
    <t>Endeudamiento Interno</t>
  </si>
  <si>
    <t>Apoyos Financieros</t>
  </si>
  <si>
    <t>Aportaciones para Fondos de Vivienda</t>
  </si>
  <si>
    <t xml:space="preserve">Cuotas para el Seguro Social </t>
  </si>
  <si>
    <t>Cuotas de Ahorro para el Retiro</t>
  </si>
  <si>
    <t>Otras Cuotas y Aportaciones para la Seguridad Social</t>
  </si>
  <si>
    <t>CLASIFICACIÓN POR TIPO DE GASTO (CTG)</t>
  </si>
  <si>
    <t>1.</t>
  </si>
  <si>
    <t>2</t>
  </si>
  <si>
    <t>3</t>
  </si>
  <si>
    <t>5</t>
  </si>
  <si>
    <t>7</t>
  </si>
  <si>
    <t>2.</t>
  </si>
  <si>
    <t>Impartición de Justicia</t>
  </si>
  <si>
    <t>Presidencia/Gubernatura</t>
  </si>
  <si>
    <t>Servicios Registrales, Administrativos y Patrimoniales</t>
  </si>
  <si>
    <t>PROTECCIÓN AMBIENAL</t>
  </si>
  <si>
    <t>Adminstración del Agua</t>
  </si>
  <si>
    <t>Ordenación de Aguas Residuales, Drenaje y Alcantarillado</t>
  </si>
  <si>
    <t>Reducción de la Contaminación</t>
  </si>
  <si>
    <t>VIVIENDA Y SERVICIOS A LA COMUNIDAD</t>
  </si>
  <si>
    <t xml:space="preserve">Urbanización </t>
  </si>
  <si>
    <t>Alumbrado Público</t>
  </si>
  <si>
    <t>Vivienda</t>
  </si>
  <si>
    <t>Otros de Seguridad Social y Asistencia Social</t>
  </si>
  <si>
    <t>Apoyo Financiero  a la Banca y Seguro Agropecuario</t>
  </si>
  <si>
    <t>Transporte por Oleaductos y Gasoductos y Otros Sistemas de Transporte</t>
  </si>
  <si>
    <t>COMUNICACIÓN</t>
  </si>
  <si>
    <t>CIENCIA, TECNOLOGÍA E INNOVACIÓN</t>
  </si>
  <si>
    <t>TRANSACCIONES DE LA DEUDA PÚBLICA/COSTO FINANCIERO DE LA DEUDA</t>
  </si>
  <si>
    <t>Apoyos IPAB</t>
  </si>
  <si>
    <t>1</t>
  </si>
  <si>
    <t>3.</t>
  </si>
  <si>
    <t>4.</t>
  </si>
  <si>
    <t>4</t>
  </si>
  <si>
    <t>6</t>
  </si>
  <si>
    <t>8</t>
  </si>
  <si>
    <t>9</t>
  </si>
  <si>
    <t>5.</t>
  </si>
  <si>
    <t>6.</t>
  </si>
  <si>
    <t>7.</t>
  </si>
  <si>
    <t>8.</t>
  </si>
  <si>
    <t>9.</t>
  </si>
  <si>
    <t>Productos</t>
  </si>
  <si>
    <t>Aprovechamientos</t>
  </si>
  <si>
    <t>EJERCICIO
 2018</t>
  </si>
  <si>
    <t>ESTIMACIÓN
 2019</t>
  </si>
  <si>
    <t>VARIACIÓN           2018 - 2019</t>
  </si>
  <si>
    <t>EJERCICIO 2018</t>
  </si>
  <si>
    <t>ESTIMACIÓN  2019</t>
  </si>
  <si>
    <t>VARIACIÓN  2018- 2019</t>
  </si>
  <si>
    <t xml:space="preserve">
Estimación de Ingresos por Clasificación por Rubro de Ingresos y  Ley de Ingresos Municipal - 2019
</t>
  </si>
  <si>
    <t xml:space="preserve">Presupuesto de Egresos por Clasificación por Objeto del Gasto y Fuentes de Financiamiento - 2019
</t>
  </si>
  <si>
    <t>Plantilla de Personal de Carácter Permanente 2019</t>
  </si>
  <si>
    <t>Presupuesto de Egresos por Clasificación Administrativa 2019</t>
  </si>
  <si>
    <t>Presupuesto de Egresos por Clasificación Funcional del Gasto 2019
(Finalidad, Función y Subfunción)</t>
  </si>
  <si>
    <t>IMPUESTOS NO COMPRENDIDOS EN LA LEY DE INGRESOS VIGENTE,CAUSADOS EN EJERCICIOS FISCALES ANTERIORES PENDIENTES DE LIQUIDACIÓN O PAGO</t>
  </si>
  <si>
    <t>ACCESORIOS DE CUOTAS Y APORTACIONES DE SEGURIDAD SOCIAL</t>
  </si>
  <si>
    <t>DERECHOS A LOS HIDROCARBUROS (Derogado)</t>
  </si>
  <si>
    <t>DERECHOS NO COMPRENDIDOS EN LA LEY DE INGRESOS VIGENTE CAUSADOS EN EJERCICIOS FISCALES ANTERIORES PENDIENTES DE LIQUIDACIÓN O PAGO</t>
  </si>
  <si>
    <t>PRODUCTOS DE CAPITAL (Derogado)</t>
  </si>
  <si>
    <t xml:space="preserve">APROVECHAMIENTOS </t>
  </si>
  <si>
    <t>INGRESOS POR VENTAS DE BIENES, PRESTACIÓN DE SERVICIOS Y OTROS INGRESOS</t>
  </si>
  <si>
    <t>INGRESOS POR VENTA DE BIENES Y PRESTACIÓN DE SERVICIOS DE EMPRESAS PRODUCTIVAS DEL ESTADO</t>
  </si>
  <si>
    <t xml:space="preserve">INGRESOS POR VENTA DE BIENES Y PRESTACIÓN DE SERVICIOS DE ENTIDADES PARAESTATALES Y FIDEICOMISOS NO EMPRESARIALES Y NO FINANCIEROS </t>
  </si>
  <si>
    <t xml:space="preserve">INGRESOS POR VENTA DE BIENES Y PRESTACIÓN DE SERVICIOS DE ENTIDADES PARAESTATALES EMPRESARIALES  NO FINANCIERAS CON PARTICIPACIÓN ESTATAL MAYORITARIA </t>
  </si>
  <si>
    <t xml:space="preserve">INGRESOS POR VENTA DE BIENES Y PRESTACIÓN DE SERVICIOS DE ENTIDADES PARAESTATALES EMPRESARIALES  FINANCIERAS  MONETARIAS CON PARTICIPACIÓN ESTATAL MAYORITARIA </t>
  </si>
  <si>
    <t xml:space="preserve">INGRESOS POR VENTA DE BIENES Y PRESTACIÓN DE SERVICIOS DE ENTIDADES PARAESTATALES EMPRESARIALES  FINANCIERAS NO MONETARIAS CON PARTICIPACIÓN ESTATAL MAYORITARIA </t>
  </si>
  <si>
    <t>INGRESOS POR VENTA DE BIENES Y PRESTACIÓN DE SERVICIOS DE FIDEICOMISOS FINANCIEROS PÚBLICOS CON PARTICIPACIÓN ESTATAL MAYORITARIA</t>
  </si>
  <si>
    <t xml:space="preserve">INGRESOS POR VENTA DE BIENES Y PRESTACIÓN DE SERVICIOS DE LOS PODERES LEGISLATIVO Y JUDICIAL Y DE LOS ORGANOS AUTONOMOS </t>
  </si>
  <si>
    <t>PARTICIPACIONES,APORTACIONES,CONVENIOS,INCENTIVOS DERIVADOS DE LA 
COLABORACIÓN FISCAL Y FONDOS DISTINTOS DE LAS APORTACIONES</t>
  </si>
  <si>
    <t>1.1.1</t>
  </si>
  <si>
    <t>Impuestos sobre espectáculos públicos</t>
  </si>
  <si>
    <t>1.2.1</t>
  </si>
  <si>
    <t>Impuesto predial</t>
  </si>
  <si>
    <t>1.2.2</t>
  </si>
  <si>
    <t>Impuesto sobre transmisiones patrimoniales</t>
  </si>
  <si>
    <t>1.2.3</t>
  </si>
  <si>
    <t>Impuestos sobre negocios jurídicos</t>
  </si>
  <si>
    <t>1.7.1</t>
  </si>
  <si>
    <t>Recargos</t>
  </si>
  <si>
    <t>1.7.2</t>
  </si>
  <si>
    <t>Multas</t>
  </si>
  <si>
    <t>1.7.3</t>
  </si>
  <si>
    <t>Intereses</t>
  </si>
  <si>
    <t>1.7.4</t>
  </si>
  <si>
    <t>Gastos de ejecución y de embargo</t>
  </si>
  <si>
    <t>1.7.9</t>
  </si>
  <si>
    <t>Otros no especificados</t>
  </si>
  <si>
    <t xml:space="preserve">CUOTAS PARA EL SEGURO SOCIAL </t>
  </si>
  <si>
    <t>4.1.1</t>
  </si>
  <si>
    <t>Uso del piso</t>
  </si>
  <si>
    <t>4.1.4</t>
  </si>
  <si>
    <t>Uso, goce, aprovechamiento o explotación de otros bienes de dominio público</t>
  </si>
  <si>
    <t>4.3.1</t>
  </si>
  <si>
    <t>Licencias y permisos de giros</t>
  </si>
  <si>
    <t>4.3.2</t>
  </si>
  <si>
    <t>Licencias y permisos para anuncios</t>
  </si>
  <si>
    <t>4.3.3</t>
  </si>
  <si>
    <t>Licencias de construcción, reconstrucción, reparación o demolición de obras</t>
  </si>
  <si>
    <t>4.3.4</t>
  </si>
  <si>
    <t>Alineamiento, designación de número oficial e inspección</t>
  </si>
  <si>
    <t>4.3.5</t>
  </si>
  <si>
    <t>Licencias de cambio de régimen de propiedad y urbanización</t>
  </si>
  <si>
    <t>4.3.6</t>
  </si>
  <si>
    <t>Servicios de obra</t>
  </si>
  <si>
    <t>4.3.7</t>
  </si>
  <si>
    <t>Regularizaciones de los registros de obra</t>
  </si>
  <si>
    <t>4.3.8</t>
  </si>
  <si>
    <t>Servicios de sanidad</t>
  </si>
  <si>
    <t>4.3.9</t>
  </si>
  <si>
    <t>Servicio de limpieza, recolección, traslado, tratamiento y disposición final de residuos</t>
  </si>
  <si>
    <t>4.3.10</t>
  </si>
  <si>
    <t>Agua potable,drenaje,alcantarillado,tratamiento y disposición final de aguas residuales</t>
  </si>
  <si>
    <t>4.3.11</t>
  </si>
  <si>
    <t>Rastro</t>
  </si>
  <si>
    <t>4.3.12</t>
  </si>
  <si>
    <t>Registro civil</t>
  </si>
  <si>
    <t>4.3.13</t>
  </si>
  <si>
    <t>Certificaciones</t>
  </si>
  <si>
    <t>4.3.14</t>
  </si>
  <si>
    <t>Servicios de catastro</t>
  </si>
  <si>
    <t>4.5.1</t>
  </si>
  <si>
    <t>4.5.2</t>
  </si>
  <si>
    <t>4.5.3</t>
  </si>
  <si>
    <t>4.5.4</t>
  </si>
  <si>
    <t>5.1.1</t>
  </si>
  <si>
    <t>Uso, goce, aprovechamiento o explotación de  bienes de dominio privado</t>
  </si>
  <si>
    <t>5.1.2</t>
  </si>
  <si>
    <t>Cementerios de dominio privado</t>
  </si>
  <si>
    <t>5.1.9</t>
  </si>
  <si>
    <t>Productos diversos</t>
  </si>
  <si>
    <t>6.1.1</t>
  </si>
  <si>
    <t>Incentivos derivados de la colaboración fiscal</t>
  </si>
  <si>
    <t>6.1.2</t>
  </si>
  <si>
    <t>6.1.3</t>
  </si>
  <si>
    <t>6.1.4</t>
  </si>
  <si>
    <t>Reintegros</t>
  </si>
  <si>
    <t>6.1.5</t>
  </si>
  <si>
    <t>Aprovechamiento provenientes de obras públicas</t>
  </si>
  <si>
    <t>6.1.6</t>
  </si>
  <si>
    <t>Aprovechamiento por participaciones derivadas de la aplicación de leyes</t>
  </si>
  <si>
    <t>6.1.7</t>
  </si>
  <si>
    <t>Aprovechamientos por aportaciones y cooperaciones</t>
  </si>
  <si>
    <t>APROVECHAMIENTOS PATRIMONIALES</t>
  </si>
  <si>
    <t>ACCESORIOS DE APORVECHAMIENTOS</t>
  </si>
  <si>
    <t>8.1.2</t>
  </si>
  <si>
    <t>8.2.2</t>
  </si>
  <si>
    <t>8.2 3</t>
  </si>
  <si>
    <t>8.2 4</t>
  </si>
  <si>
    <t>INCENTIVOS DERIVADOS DE LA COLABORACIÓN FISCAL</t>
  </si>
  <si>
    <t>FONDOS DISTINTOS DE APORTACIONES</t>
  </si>
  <si>
    <t>TANSFERENCIAS,ASIGNACIONES,SUBSIDIOS Y SUBVENCIONES Y PENSIONES 
Y JUBILACIONES</t>
  </si>
  <si>
    <t>TANSFERENCIAS Y ASIGNACIONES</t>
  </si>
  <si>
    <t>TRANSFERENCIAS A FIDEICOMISOS,MANDATOS Y ANÁLOGOS (Derogado)</t>
  </si>
  <si>
    <t>TRANSFERENCIAS DEL FONDO MEXICANO DEL PETRÓLEO PARA LA ESTABILIZACIÓN Y EL DESARROLLO</t>
  </si>
  <si>
    <t>FINANCIAMIENTO INTERNO</t>
  </si>
  <si>
    <t>CONTRIBUCIONES DE MEJORAS NO COMPRENDIDAS EN LA LEY DE INGRESOS VIGENTE. CAUSADAS EN EJERCICIOS ANTERIORES PENDIENTES DE LIQUIDACIÓN O PAGO</t>
  </si>
  <si>
    <t>ACCESORIOS DE DERECHOS</t>
  </si>
  <si>
    <t>TRANSFERENCIAS AL RESTO DEL SECTOR PÚBLICO (Derogado)</t>
  </si>
  <si>
    <t>AYUDAS SOCIALES (Derogado)</t>
  </si>
  <si>
    <t>Accesorios de Derechos</t>
  </si>
  <si>
    <t>Productos de Capital (Derogado)</t>
  </si>
  <si>
    <t>Productos no Comprendidos en la Ley de Ingresos Vigente, Causados en Ejercicios Fiscales Anteriores Pendientes de Liquidación o Pago</t>
  </si>
  <si>
    <t>Aprovechamientos Patrimoniales</t>
  </si>
  <si>
    <t>Accesosrios de Aprovechamientos</t>
  </si>
  <si>
    <t xml:space="preserve">PRODUCTOS NO COMPRENDIDOS EN LA LEY DE INGRESOS VIGENTE, CAUSADOS EN EJERCICIOS FISCALES ANTERIORES, PENDIENTES DE LIQUIDACIÓN O PAGO </t>
  </si>
  <si>
    <t xml:space="preserve">APROVECHAMIENTOS  NO COMPRENDIDOS EN EN LA LEY DE INGRESOS VIGENTE, CAUSADOS EN EJERCICIOS FISCALES ANTERIORES, PENDIENTES DE LIQUIDACIÓN O PAGO </t>
  </si>
  <si>
    <t>Aprovechamientos no Comprendidos en la Ley de Ingresos Vigente, Causados en Ejercicios Fiscales Anteriores, Pendientes de Liquidación o Pago</t>
  </si>
  <si>
    <t xml:space="preserve">INGRESOS POR VENTA DE BIENES, PRESTACIÓN DE SERVICIOS Y OTROS INGRESOS </t>
  </si>
  <si>
    <t>Ingreso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</si>
  <si>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</si>
  <si>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</si>
  <si>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</si>
  <si>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</si>
  <si>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</si>
  <si>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</si>
  <si>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</si>
  <si>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</si>
  <si>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APORTACIONES</t>
  </si>
  <si>
    <t>Incentivos Derivados de la Colaboración Fiscal</t>
  </si>
  <si>
    <t>Fondos Distintos de Aportaciones</t>
  </si>
  <si>
    <t>TRANSFERENCIAS, ASIGNACIONES, SUBSIDIOS Y SUBVENCIONES, Y PENSIONES Y JUBILACIONES</t>
  </si>
  <si>
    <t>Transferencias y Asignaciones</t>
  </si>
  <si>
    <t>Transferencias al Resto del Sector Público (Derogado)</t>
  </si>
  <si>
    <t>Subsidios y Subvenciones</t>
  </si>
  <si>
    <t>Ayudas Sociales (Derogado)</t>
  </si>
  <si>
    <t>Transferencias a Fideicomisos, Mandatos y Análogos (Derogado)</t>
  </si>
  <si>
    <t>Transferencias del Fondo Mexicano del Petróleo para la Estabilización y el Desarrollo</t>
  </si>
  <si>
    <t>Endeudamiento Externo</t>
  </si>
  <si>
    <t>Financiamiento Interno</t>
  </si>
  <si>
    <t>CLASIFICACIÓN POR RUBRO DE INGRESOS</t>
  </si>
  <si>
    <t>INGRESOS DE GESTIÓN ( 1 al 7 )</t>
  </si>
  <si>
    <t>INGRESOS DERIVADOS DE FINANCIAMIENTO ( 0 )</t>
  </si>
  <si>
    <t>FINANCIAMIENTOS EXTERNOS</t>
  </si>
  <si>
    <t>OTROS RECURSOS DE LIBRE DISPOSICIÓN</t>
  </si>
  <si>
    <t>CLASIFICACIÓN POR FUENTE DE FINANCIAMIENTO 
1  NO ETIQUETADO</t>
  </si>
  <si>
    <t>CLASIFICACIÓN POR FUENTE DE FINANCIAMIENTO 
2   ETIQUETADO</t>
  </si>
  <si>
    <r>
      <t xml:space="preserve">Otras transferencias a fideicomisos  </t>
    </r>
    <r>
      <rPr>
        <sz val="10"/>
        <color rgb="FFFF0000"/>
        <rFont val="Calibri"/>
        <family val="2"/>
        <scheme val="minor"/>
      </rPr>
      <t xml:space="preserve"> </t>
    </r>
  </si>
  <si>
    <t>1.1
RECURSOS FISCALES</t>
  </si>
  <si>
    <t>1.  NO ETIQUETADO</t>
  </si>
  <si>
    <t>2.  ETIQUETADO</t>
  </si>
  <si>
    <t>2.5 
RECURSOS FEDERALES</t>
  </si>
  <si>
    <t>2.6
RECURSOS ESTATALES</t>
  </si>
  <si>
    <t>2.7
OTROS RECURSOS DE TRANSFERENCIAS FEDERALES ETIQUETADAS</t>
  </si>
  <si>
    <t>1.2
FINANCIAMIENTOS INTERNOS</t>
  </si>
  <si>
    <t>1.3
FINANCIAMIENTOS EXTERNOS</t>
  </si>
  <si>
    <t>1.4
INGRESOS 
PROPIOS</t>
  </si>
  <si>
    <t>1.5
RECURSOS
FEDERALES</t>
  </si>
  <si>
    <t>1.6
RECURSOS ESTATALES</t>
  </si>
  <si>
    <t>1.7
OTROS RECURSOS DE LIBRE DISPOSICIÓN</t>
  </si>
  <si>
    <t>OTROS RECURSOS DE TRANSFERENCIAS
FEDERALES ETIQUETADAS</t>
  </si>
  <si>
    <t>Salud</t>
  </si>
  <si>
    <t>Tipo de Sistema</t>
  </si>
  <si>
    <t>Activos</t>
  </si>
  <si>
    <t>Pensionados y Jubilados</t>
  </si>
  <si>
    <t>Beneficiarios</t>
  </si>
  <si>
    <t>Edad de Jubilación o Pensión</t>
  </si>
  <si>
    <t>Ingresos Anuales al Fondo de Pensiones</t>
  </si>
  <si>
    <t>Beneficiarios de Pensionados y Jubilados</t>
  </si>
  <si>
    <t>Máximo</t>
  </si>
  <si>
    <t>Mínimo</t>
  </si>
  <si>
    <t>Promedio</t>
  </si>
  <si>
    <t>Generación actual</t>
  </si>
  <si>
    <t>Generaciones futuras</t>
  </si>
  <si>
    <t>Riesgo de Trabajo</t>
  </si>
  <si>
    <t>Invalidez y Vida</t>
  </si>
  <si>
    <t>Otras Prestaciones Sociales</t>
  </si>
  <si>
    <t>Prestación Afiliada</t>
  </si>
  <si>
    <t>Ingreso del Fondo</t>
  </si>
  <si>
    <t>Nómina Anual</t>
  </si>
  <si>
    <t>Déficit/Superávit</t>
  </si>
  <si>
    <t>Estudio Actuarial</t>
  </si>
  <si>
    <t>EJERCICIO
 2020</t>
  </si>
  <si>
    <t>EJERCICIO
 2016</t>
  </si>
  <si>
    <t>EJERCICIO
 2017</t>
  </si>
  <si>
    <t>EJERCICIO
 2021</t>
  </si>
  <si>
    <t>EJERCICIO
 2022</t>
  </si>
  <si>
    <t>EJERCICIO 2016</t>
  </si>
  <si>
    <t>EJERCICIO 2017</t>
  </si>
  <si>
    <t>EJERCICIO 2020</t>
  </si>
  <si>
    <t>EJERCICIO 2021</t>
  </si>
  <si>
    <t>EJERCICIO 2022</t>
  </si>
  <si>
    <t xml:space="preserve">PROYECCIONES Y RESULTADOS DE INGRESOS  L D F - 2019
</t>
  </si>
  <si>
    <t>INGRESOS POR VENTA DE BIENES Y PRESTACIÓN DE SERVICIOS DE INSTITUCIONES PÚBLICAS DE SEGURIDAD SOCIAL</t>
  </si>
  <si>
    <t>Impuestos no comprendidos en la Ley de Ingresos Vigente, causados en Ejercicios Fiscales Anteriores
 Pendientes de Liquidación  o Pago</t>
  </si>
  <si>
    <t>Accesorios de Cuotas y Aportaciones de Seguridad Social</t>
  </si>
  <si>
    <t>Contribuciones de Mejoras no comprendidas en la Ley de Ingresos Vigente, causadas en Ejercicios 
 Anteriores Pendientes de Liquidación o Pago</t>
  </si>
  <si>
    <t>Accesorios de los Impuestos</t>
  </si>
  <si>
    <t>Derechos no comprendidos en la Ley de Ingresos Vigente, causados en Ejercicios Fiscales Anteriores Pendientes de Liquidación o Pago</t>
  </si>
  <si>
    <t>Derecho a los Hidrocarburos (Derogado)</t>
  </si>
  <si>
    <t>RECURSOS ESTATALES</t>
  </si>
  <si>
    <t>PARTICIPACIONES, APORTACIONES, CONVENIOS, INCENTIVOS DERIVADOS DE LA COLABORACIÓN FISCAL Y FONDOS DISTINTOS DE APORTACIONES,TRANSFERENCIAS, ASIGNACIONES, SUBSIDIOS,SUBVENCIONES,  PENSIONES Y JUBILACIONES ( 8 y 9 )</t>
  </si>
  <si>
    <t>Alimentos y Utensilios</t>
  </si>
  <si>
    <t>Transferencias Internas y Asignaciones al Sector Público</t>
  </si>
  <si>
    <t>Tesorería</t>
  </si>
  <si>
    <t xml:space="preserve">Oficialía Mayor de Padrón y Licencias </t>
  </si>
  <si>
    <t>Oficialía Mayor Administrativa</t>
  </si>
  <si>
    <t xml:space="preserve">Dirección de Inovacion Gubernamental y Tecnologías de la Información </t>
  </si>
  <si>
    <t xml:space="preserve">Dirección General de Comunicación Social </t>
  </si>
  <si>
    <t xml:space="preserve">Dirección General de Relaciones Públicas </t>
  </si>
  <si>
    <t>SECTOR PÚBLICO MUNICIPAL</t>
  </si>
  <si>
    <t>Asuntos Financieros</t>
  </si>
  <si>
    <t>Apoyo a los Programas de Reestructura en unidades de inversión (UDIS)</t>
  </si>
  <si>
    <t>Adeudos de Ejercicios Fiscales Anteriores</t>
  </si>
  <si>
    <t>Prestación Laboral o Fondo General para Trabajadores del Estado o Municipio</t>
  </si>
  <si>
    <t>Beneficio definido, Contribución Definida o Mixto</t>
  </si>
  <si>
    <t>INFORME SOBRE ESTUDIOS ACTUARIALES LDF 2019</t>
  </si>
  <si>
    <t>Año de Elaboración del Estudio Actuarial</t>
  </si>
  <si>
    <t>Empresa que Elaboró el Estudio Actuarial</t>
  </si>
  <si>
    <t>Tasa de Rendimiento</t>
  </si>
  <si>
    <t>Año de Descapitalización</t>
  </si>
  <si>
    <t>Generaciones Futuras</t>
  </si>
  <si>
    <t>Periodo de Suficiencia</t>
  </si>
  <si>
    <t>Generación Actual</t>
  </si>
  <si>
    <t>Valor presente de las Contribuciones Asociadas a los Sueldos Futuros de Cotización X%</t>
  </si>
  <si>
    <t>Pensiones y Jubilaciones en Curso de Pago</t>
  </si>
  <si>
    <t>Valor presente de las Obligaciones</t>
  </si>
  <si>
    <t>Monto de la Reserva</t>
  </si>
  <si>
    <t>Monto Mensual por Pensión</t>
  </si>
  <si>
    <t>Esperanza de Vida</t>
  </si>
  <si>
    <t>Crecimiento Esperado de los Activos (como%)</t>
  </si>
  <si>
    <t>Crecimiento Esperdo de los Pensionados y Jubilados (como%)</t>
  </si>
  <si>
    <t>Aportación Individual al Plan de Pensión como % del Salario</t>
  </si>
  <si>
    <t>Promedio de Años de Servicio (Trabajadores Activos)</t>
  </si>
  <si>
    <t>Edad Promedio</t>
  </si>
  <si>
    <t>Edad Mínima</t>
  </si>
  <si>
    <t>Edad Máxima</t>
  </si>
  <si>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</si>
  <si>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 xml:space="preserve">PROYECCIONES Y RESULTADOS DE EGRESOS LDF  - 2019
</t>
  </si>
  <si>
    <t>1500 
Otras
Prestaciones</t>
  </si>
  <si>
    <t>Nombre del Municipio: Degollado, Jalisco</t>
  </si>
  <si>
    <t>AUXILIAR ADMINISTRATIVO</t>
  </si>
  <si>
    <t>AGUA POTABLE</t>
  </si>
  <si>
    <t>POZERO</t>
  </si>
  <si>
    <t>FONTANERO</t>
  </si>
  <si>
    <t>DIRECTOR OPERATIVO</t>
  </si>
  <si>
    <t>PIPERO</t>
  </si>
  <si>
    <t>CULTURA DEL AGUA</t>
  </si>
  <si>
    <t>DIRECTOR</t>
  </si>
  <si>
    <t>Dirección de Agua Potable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</si>
</sst>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quot;$&quot;* #,##0_-;_-&quot;$&quot;* &quot;-&quot;_-;_-@_-"/>
    <numFmt numFmtId="41" formatCode="_-* #,##0_-;\-* #,##0_-;_-* &quot;-&quot;_-;_-@_-"/>
    <numFmt numFmtId="44" formatCode="_-&quot;$&quot;* #,##0.00_-;\-&quot;$&quot;* #,##0.00_-;_-&quot;$&quot;* &quot;-&quot;??_-;_-@_-"/>
    <numFmt numFmtId="164" formatCode="000"/>
    <numFmt numFmtId="165" formatCode="0000"/>
    <numFmt numFmtId="166" formatCode="_-[$€]* #,##0.00_-;\-[$€]* #,##0.00_-;_-[$€]* &quot;-&quot;??_-;_-@_-"/>
    <numFmt numFmtId="167" formatCode="_-&quot;$&quot;* #,##0_-;\-&quot;$&quot;* #,##0_-;_-&quot;$&quot;* &quot;-&quot;??_-;_-@_-"/>
    <numFmt numFmtId="168" formatCode="0_ ;\-0\ "/>
    <numFmt numFmtId="169" formatCode="#,##0_ ;\-#,##0\ "/>
    <numFmt numFmtId="170" formatCode="0."/>
    <numFmt numFmtId="171" formatCode="&quot;$&quot;#,##0.00"/>
  </numFmts>
  <fonts count="54">
    <font>
      <sz val="11"/>
      <color theme="1"/>
      <name val="Calibri"/>
      <family val="2"/>
      <scheme val="minor"/>
    </font>
    <font>
      <sz val="10"/>
      <name val="Arial"/>
      <family val="2"/>
    </font>
    <font>
      <sz val="10"/>
      <color indexed="81"/>
      <name val="Tahoma"/>
      <family val="2"/>
    </font>
    <font>
      <b/>
      <sz val="10"/>
      <color indexed="81"/>
      <name val="Tahoma"/>
      <family val="2"/>
    </font>
    <font>
      <b/>
      <sz val="12"/>
      <color indexed="81"/>
      <name val="Arial"/>
      <family val="2"/>
    </font>
    <font>
      <sz val="8"/>
      <color indexed="81"/>
      <name val="Tahoma"/>
      <family val="2"/>
    </font>
    <font>
      <b/>
      <sz val="11"/>
      <name val="Calibri"/>
      <family val="2"/>
    </font>
    <font>
      <b/>
      <sz val="11"/>
      <color indexed="8"/>
      <name val="Calibri"/>
      <family val="2"/>
    </font>
    <font>
      <sz val="11"/>
      <color indexed="8"/>
      <name val="Calibri"/>
      <family val="2"/>
    </font>
    <font>
      <sz val="12"/>
      <color indexed="81"/>
      <name val="Arial"/>
      <family val="2"/>
    </font>
    <font>
      <sz val="8"/>
      <color indexed="81"/>
      <name val="Arial"/>
      <family val="2"/>
    </font>
    <font>
      <b/>
      <sz val="11"/>
      <color indexed="81"/>
      <name val="Tahoma"/>
      <family val="2"/>
    </font>
    <font>
      <sz val="11"/>
      <color indexed="81"/>
      <name val="Tahoma"/>
      <family val="2"/>
    </font>
    <font>
      <b/>
      <sz val="8"/>
      <color indexed="81"/>
      <name val="Arial"/>
      <family val="2"/>
    </font>
    <font>
      <b/>
      <sz val="14"/>
      <color indexed="9"/>
      <name val="Calibri"/>
      <family val="2"/>
    </font>
    <font>
      <sz val="14"/>
      <color indexed="9"/>
      <name val="Calibri"/>
      <family val="2"/>
    </font>
    <font>
      <b/>
      <u/>
      <sz val="11"/>
      <color indexed="81"/>
      <name val="Tahoma"/>
      <family val="2"/>
    </font>
    <font>
      <sz val="11"/>
      <color indexed="9"/>
      <name val="Calibri"/>
      <family val="2"/>
    </font>
    <font>
      <b/>
      <sz val="18"/>
      <color indexed="62"/>
      <name val="Cambria"/>
      <family val="2"/>
    </font>
    <font>
      <sz val="10"/>
      <name val="Arial"/>
      <family val="2"/>
    </font>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sz val="10"/>
      <name val="Calibri"/>
      <family val="2"/>
      <scheme val="minor"/>
    </font>
    <font>
      <sz val="12"/>
      <name val="Calibri"/>
      <family val="2"/>
      <scheme val="minor"/>
    </font>
    <font>
      <b/>
      <sz val="12"/>
      <color theme="1"/>
      <name val="Calibri"/>
      <family val="2"/>
      <scheme val="minor"/>
    </font>
    <font>
      <b/>
      <sz val="10"/>
      <color theme="1"/>
      <name val="Calibri"/>
      <family val="2"/>
      <scheme val="minor"/>
    </font>
    <font>
      <b/>
      <sz val="16"/>
      <color theme="0" tint="-4.9989318521683403E-2"/>
      <name val="Calibri"/>
      <family val="2"/>
      <scheme val="minor"/>
    </font>
    <font>
      <b/>
      <sz val="16"/>
      <color theme="1"/>
      <name val="Calibri"/>
      <family val="2"/>
      <scheme val="minor"/>
    </font>
    <font>
      <b/>
      <sz val="18"/>
      <color theme="1"/>
      <name val="Calibri"/>
      <family val="2"/>
      <scheme val="minor"/>
    </font>
    <font>
      <b/>
      <sz val="11"/>
      <name val="Calibri"/>
      <family val="2"/>
      <scheme val="minor"/>
    </font>
    <font>
      <b/>
      <sz val="11"/>
      <color indexed="8"/>
      <name val="Calibri"/>
      <family val="2"/>
      <scheme val="minor"/>
    </font>
    <font>
      <b/>
      <sz val="10"/>
      <color theme="0"/>
      <name val="Calibri"/>
      <family val="2"/>
      <scheme val="minor"/>
    </font>
    <font>
      <b/>
      <sz val="12"/>
      <name val="Calibri"/>
      <family val="2"/>
      <scheme val="minor"/>
    </font>
    <font>
      <sz val="10"/>
      <color theme="0"/>
      <name val="Calibri"/>
      <family val="2"/>
      <scheme val="minor"/>
    </font>
    <font>
      <sz val="11"/>
      <name val="Calibri"/>
      <family val="2"/>
      <scheme val="minor"/>
    </font>
    <font>
      <b/>
      <sz val="10"/>
      <name val="Calibri"/>
      <family val="2"/>
      <scheme val="minor"/>
    </font>
    <font>
      <b/>
      <sz val="20"/>
      <color theme="1"/>
      <name val="Calibri"/>
      <family val="2"/>
      <scheme val="minor"/>
    </font>
    <font>
      <b/>
      <i/>
      <sz val="12"/>
      <name val="Calibri"/>
      <family val="2"/>
      <scheme val="minor"/>
    </font>
    <font>
      <sz val="10"/>
      <color rgb="FFFF0000"/>
      <name val="Calibri"/>
      <family val="2"/>
      <scheme val="minor"/>
    </font>
    <font>
      <b/>
      <sz val="12"/>
      <name val="Calibri"/>
      <family val="2"/>
    </font>
    <font>
      <b/>
      <i/>
      <sz val="10"/>
      <name val="Calibri"/>
      <family val="2"/>
      <scheme val="minor"/>
    </font>
    <font>
      <b/>
      <i/>
      <sz val="11"/>
      <name val="Calibri"/>
      <family val="2"/>
      <scheme val="minor"/>
    </font>
    <font>
      <sz val="9"/>
      <color indexed="81"/>
      <name val="Tahoma"/>
      <family val="2"/>
    </font>
    <font>
      <b/>
      <sz val="12"/>
      <color theme="1"/>
      <name val="Arial"/>
      <family val="2"/>
    </font>
    <font>
      <sz val="12"/>
      <color theme="1"/>
      <name val="Arial"/>
      <family val="2"/>
    </font>
    <font>
      <b/>
      <sz val="11"/>
      <color theme="1"/>
      <name val="Arial"/>
      <family val="2"/>
    </font>
    <font>
      <sz val="11"/>
      <color theme="1"/>
      <name val="Arial"/>
      <family val="2"/>
    </font>
    <font>
      <sz val="36"/>
      <color theme="1"/>
      <name val="C39HrP24DhTt"/>
    </font>
    <font>
      <sz val="28"/>
      <color theme="1"/>
      <name val="C39HrP24DhTt"/>
    </font>
    <font>
      <sz val="11"/>
      <color indexed="8"/>
      <name val="Calibri"/>
      <family val="2"/>
      <scheme val="minor"/>
    </font>
    <font>
      <b/>
      <sz val="9"/>
      <color indexed="81"/>
      <name val="Tahoma"/>
      <family val="2"/>
    </font>
  </fonts>
  <fills count="25">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theme="0"/>
        <bgColor indexed="64"/>
      </patternFill>
    </fill>
    <fill>
      <patternFill patternType="solid">
        <fgColor rgb="FFFFF2D4"/>
        <bgColor indexed="64"/>
      </patternFill>
    </fill>
    <fill>
      <patternFill patternType="solid">
        <fgColor rgb="FF0DFFEE"/>
        <bgColor indexed="64"/>
      </patternFill>
    </fill>
    <fill>
      <patternFill patternType="solid">
        <fgColor rgb="FF00C4BF"/>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0A79D"/>
        <bgColor indexed="64"/>
      </patternFill>
    </fill>
    <fill>
      <patternFill patternType="solid">
        <fgColor rgb="FF00736F"/>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002060"/>
        <bgColor indexed="64"/>
      </patternFill>
    </fill>
    <fill>
      <patternFill patternType="solid">
        <fgColor theme="0" tint="-0.14999847407452621"/>
        <bgColor indexed="64"/>
      </patternFill>
    </fill>
  </fills>
  <borders count="135">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theme="6"/>
      </left>
      <right style="thin">
        <color theme="6"/>
      </right>
      <top style="thin">
        <color theme="6"/>
      </top>
      <bottom style="thin">
        <color theme="6"/>
      </bottom>
      <diagonal/>
    </border>
    <border>
      <left style="thin">
        <color indexed="64"/>
      </left>
      <right style="thin">
        <color rgb="FF92D050"/>
      </right>
      <top style="thin">
        <color rgb="FF92D050"/>
      </top>
      <bottom style="thin">
        <color rgb="FF92D050"/>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indexed="64"/>
      </left>
      <right style="thin">
        <color rgb="FF92D050"/>
      </right>
      <top/>
      <bottom style="thin">
        <color rgb="FF92D050"/>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rgb="FF92D050"/>
      </left>
      <right style="thin">
        <color indexed="64"/>
      </right>
      <top style="thin">
        <color rgb="FF92D050"/>
      </top>
      <bottom style="thin">
        <color rgb="FF92D05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top/>
      <bottom/>
      <diagonal/>
    </border>
    <border>
      <left/>
      <right/>
      <top/>
      <bottom style="medium">
        <color theme="0" tint="-0.499984740745262"/>
      </bottom>
      <diagonal/>
    </border>
    <border>
      <left/>
      <right/>
      <top style="medium">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style="thin">
        <color rgb="FF92D050"/>
      </right>
      <top style="thin">
        <color indexed="64"/>
      </top>
      <bottom style="thin">
        <color rgb="FF92D050"/>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indexed="64"/>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rgb="FF92D050"/>
      </left>
      <right style="thin">
        <color rgb="FF92D050"/>
      </right>
      <top style="thin">
        <color rgb="FF92D050"/>
      </top>
      <bottom style="thin">
        <color indexed="64"/>
      </bottom>
      <diagonal/>
    </border>
    <border>
      <left style="thin">
        <color rgb="FF92D050"/>
      </left>
      <right style="thin">
        <color indexed="64"/>
      </right>
      <top style="thin">
        <color rgb="FF92D050"/>
      </top>
      <bottom style="thin">
        <color indexed="64"/>
      </bottom>
      <diagonal/>
    </border>
    <border>
      <left style="thin">
        <color rgb="FF92D050"/>
      </left>
      <right style="thin">
        <color indexed="64"/>
      </right>
      <top style="thin">
        <color rgb="FF92D050"/>
      </top>
      <bottom/>
      <diagonal/>
    </border>
    <border>
      <left style="thin">
        <color rgb="FF92D050"/>
      </left>
      <right style="thin">
        <color indexed="64"/>
      </right>
      <top/>
      <bottom style="thin">
        <color rgb="FF92D050"/>
      </bottom>
      <diagonal/>
    </border>
    <border>
      <left style="thin">
        <color rgb="FF92D050"/>
      </left>
      <right style="thin">
        <color indexed="64"/>
      </right>
      <top style="thin">
        <color rgb="FF92D050"/>
      </top>
      <bottom style="thin">
        <color rgb="FF00A79D"/>
      </bottom>
      <diagonal/>
    </border>
    <border>
      <left style="thin">
        <color rgb="FF92D050"/>
      </left>
      <right style="thin">
        <color indexed="64"/>
      </right>
      <top style="thin">
        <color rgb="FF00A79D"/>
      </top>
      <bottom style="thin">
        <color indexed="64"/>
      </bottom>
      <diagonal/>
    </border>
    <border>
      <left/>
      <right style="thin">
        <color theme="4" tint="0.79998168889431442"/>
      </right>
      <top style="thin">
        <color theme="4" tint="0.79998168889431442"/>
      </top>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style="thin">
        <color theme="0" tint="-4.9989318521683403E-2"/>
      </top>
      <bottom style="thin">
        <color theme="0" tint="-4.9989318521683403E-2"/>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style="thin">
        <color theme="0" tint="-4.9989318521683403E-2"/>
      </left>
      <right style="medium">
        <color theme="0" tint="-0.499984740745262"/>
      </right>
      <top style="thin">
        <color theme="0" tint="-0.499984740745262"/>
      </top>
      <bottom/>
      <diagonal/>
    </border>
    <border>
      <left style="thin">
        <color theme="0" tint="-4.9989318521683403E-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indexed="64"/>
      </right>
      <top/>
      <bottom style="thin">
        <color theme="0" tint="-0.499984740745262"/>
      </bottom>
      <diagonal/>
    </border>
    <border>
      <left style="thin">
        <color indexed="64"/>
      </left>
      <right/>
      <top/>
      <bottom style="thin">
        <color theme="0" tint="-0.499984740745262"/>
      </bottom>
      <diagonal/>
    </border>
    <border>
      <left style="thin">
        <color indexed="64"/>
      </left>
      <right/>
      <top style="thin">
        <color theme="0" tint="-0.499984740745262"/>
      </top>
      <bottom/>
      <diagonal/>
    </border>
    <border>
      <left/>
      <right/>
      <top/>
      <bottom style="thin">
        <color theme="6"/>
      </bottom>
      <diagonal/>
    </border>
    <border>
      <left style="thin">
        <color indexed="64"/>
      </left>
      <right style="thin">
        <color rgb="FF92D050"/>
      </right>
      <top style="thin">
        <color rgb="FF92D050"/>
      </top>
      <bottom style="thin">
        <color indexed="64"/>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style="thin">
        <color indexed="64"/>
      </top>
      <bottom style="thin">
        <color theme="0" tint="-0.499984740745262"/>
      </bottom>
      <diagonal/>
    </border>
    <border>
      <left style="thin">
        <color theme="0"/>
      </left>
      <right style="thin">
        <color theme="0"/>
      </right>
      <top style="thin">
        <color indexed="64"/>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style="thin">
        <color indexed="64"/>
      </right>
      <top style="thin">
        <color indexed="64"/>
      </top>
      <bottom style="thin">
        <color theme="0" tint="-0.499984740745262"/>
      </bottom>
      <diagonal/>
    </border>
    <border>
      <left style="medium">
        <color theme="0"/>
      </left>
      <right/>
      <top style="medium">
        <color theme="0"/>
      </top>
      <bottom/>
      <diagonal/>
    </border>
    <border>
      <left/>
      <right/>
      <top style="medium">
        <color theme="0"/>
      </top>
      <bottom/>
      <diagonal/>
    </border>
    <border>
      <left style="thin">
        <color theme="4" tint="0.79989013336588644"/>
      </left>
      <right/>
      <top/>
      <bottom style="thin">
        <color theme="4" tint="0.79989013336588644"/>
      </bottom>
      <diagonal/>
    </border>
    <border>
      <left style="thin">
        <color theme="4" tint="0.79989013336588644"/>
      </left>
      <right/>
      <top style="thin">
        <color theme="4" tint="0.79989013336588644"/>
      </top>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thin">
        <color theme="4" tint="0.79989013336588644"/>
      </left>
      <right/>
      <top/>
      <bottom/>
      <diagonal/>
    </border>
    <border>
      <left style="medium">
        <color theme="0" tint="-0.499984740745262"/>
      </left>
      <right style="thin">
        <color theme="4" tint="0.79989013336588644"/>
      </right>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thin">
        <color indexed="64"/>
      </left>
      <right/>
      <top style="thin">
        <color rgb="FF00736F"/>
      </top>
      <bottom style="thin">
        <color indexed="64"/>
      </bottom>
      <diagonal/>
    </border>
    <border>
      <left/>
      <right/>
      <top style="thin">
        <color rgb="FF00736F"/>
      </top>
      <bottom style="thin">
        <color indexed="64"/>
      </bottom>
      <diagonal/>
    </border>
    <border>
      <left/>
      <right style="thin">
        <color indexed="64"/>
      </right>
      <top style="thin">
        <color rgb="FF00736F"/>
      </top>
      <bottom style="thin">
        <color indexed="64"/>
      </bottom>
      <diagonal/>
    </border>
    <border>
      <left style="thin">
        <color indexed="64"/>
      </left>
      <right/>
      <top style="thin">
        <color indexed="64"/>
      </top>
      <bottom style="thin">
        <color rgb="FF00736F"/>
      </bottom>
      <diagonal/>
    </border>
    <border>
      <left/>
      <right/>
      <top style="thin">
        <color indexed="64"/>
      </top>
      <bottom style="thin">
        <color rgb="FF00736F"/>
      </bottom>
      <diagonal/>
    </border>
    <border>
      <left/>
      <right style="thin">
        <color indexed="64"/>
      </right>
      <top style="thin">
        <color indexed="64"/>
      </top>
      <bottom style="thin">
        <color rgb="FF00736F"/>
      </bottom>
      <diagonal/>
    </border>
    <border>
      <left style="medium">
        <color theme="0" tint="-0.499984740745262"/>
      </left>
      <right/>
      <top style="thin">
        <color theme="0" tint="-0.499984740745262"/>
      </top>
      <bottom/>
      <diagonal/>
    </border>
    <border>
      <left style="medium">
        <color theme="0" tint="-0.499984740745262"/>
      </left>
      <right/>
      <top/>
      <bottom style="thin">
        <color theme="0" tint="-0.499984740745262"/>
      </bottom>
      <diagonal/>
    </border>
    <border>
      <left style="thin">
        <color theme="0" tint="-4.9989318521683403E-2"/>
      </left>
      <right/>
      <top style="thin">
        <color theme="0" tint="-0.499984740745262"/>
      </top>
      <bottom/>
      <diagonal/>
    </border>
    <border>
      <left style="thin">
        <color theme="0" tint="-4.9989318521683403E-2"/>
      </left>
      <right/>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left>
      <right/>
      <top style="thin">
        <color indexed="64"/>
      </top>
      <bottom/>
      <diagonal/>
    </border>
    <border>
      <left/>
      <right style="thin">
        <color theme="4" tint="0.79989013336588644"/>
      </right>
      <top style="thin">
        <color indexed="64"/>
      </top>
      <bottom/>
      <diagonal/>
    </border>
    <border>
      <left style="thin">
        <color theme="0" tint="-4.9989318521683403E-2"/>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rgb="FF92D050"/>
      </left>
      <right/>
      <top style="thin">
        <color indexed="64"/>
      </top>
      <bottom style="thin">
        <color rgb="FF92D050"/>
      </bottom>
      <diagonal/>
    </border>
    <border>
      <left style="thin">
        <color rgb="FF92D050"/>
      </left>
      <right/>
      <top style="thin">
        <color rgb="FF92D050"/>
      </top>
      <bottom/>
      <diagonal/>
    </border>
    <border>
      <left style="thin">
        <color rgb="FF92D050"/>
      </left>
      <right/>
      <top style="thin">
        <color rgb="FF92D050"/>
      </top>
      <bottom style="thin">
        <color indexed="64"/>
      </bottom>
      <diagonal/>
    </border>
    <border>
      <left style="thin">
        <color indexed="64"/>
      </left>
      <right style="thin">
        <color indexed="64"/>
      </right>
      <top/>
      <bottom/>
      <diagonal/>
    </border>
  </borders>
  <cellStyleXfs count="3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7"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17" fillId="9"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17" fillId="8"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17" fillId="8" borderId="0" applyNumberFormat="0" applyBorder="0" applyAlignment="0" applyProtection="0"/>
    <xf numFmtId="0" fontId="8" fillId="11" borderId="0" applyNumberFormat="0" applyBorder="0" applyAlignment="0" applyProtection="0"/>
    <xf numFmtId="0" fontId="8" fillId="5" borderId="0" applyNumberFormat="0" applyBorder="0" applyAlignment="0" applyProtection="0"/>
    <xf numFmtId="0" fontId="17" fillId="6" borderId="0" applyNumberFormat="0" applyBorder="0" applyAlignment="0" applyProtection="0"/>
    <xf numFmtId="0" fontId="8" fillId="7" borderId="0" applyNumberFormat="0" applyBorder="0" applyAlignment="0" applyProtection="0"/>
    <xf numFmtId="0" fontId="8" fillId="12" borderId="0" applyNumberFormat="0" applyBorder="0" applyAlignment="0" applyProtection="0"/>
    <xf numFmtId="0" fontId="17" fillId="12" borderId="0" applyNumberFormat="0" applyBorder="0" applyAlignment="0" applyProtection="0"/>
    <xf numFmtId="166" fontId="1" fillId="0" borderId="0" applyFont="0" applyFill="0" applyBorder="0" applyAlignment="0" applyProtection="0"/>
    <xf numFmtId="44" fontId="20" fillId="0" borderId="0" applyFont="0" applyFill="0" applyBorder="0" applyAlignment="0" applyProtection="0"/>
    <xf numFmtId="0" fontId="1" fillId="0" borderId="0"/>
    <xf numFmtId="0" fontId="20" fillId="0" borderId="0"/>
    <xf numFmtId="0" fontId="19" fillId="0" borderId="0"/>
    <xf numFmtId="9" fontId="20"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cellStyleXfs>
  <cellXfs count="597">
    <xf numFmtId="0" fontId="0" fillId="0" borderId="0" xfId="0"/>
    <xf numFmtId="0" fontId="0" fillId="0" borderId="0" xfId="0" applyFill="1"/>
    <xf numFmtId="0" fontId="24" fillId="0" borderId="0" xfId="0" applyFont="1"/>
    <xf numFmtId="0" fontId="24" fillId="0" borderId="0" xfId="0" applyFont="1" applyFill="1" applyProtection="1"/>
    <xf numFmtId="0" fontId="24" fillId="0" borderId="0" xfId="0" applyFont="1" applyFill="1" applyAlignment="1" applyProtection="1">
      <alignment horizontal="center"/>
    </xf>
    <xf numFmtId="0" fontId="24" fillId="0" borderId="33" xfId="0" applyFont="1" applyFill="1" applyBorder="1" applyAlignment="1" applyProtection="1">
      <alignment horizontal="center" vertical="center"/>
    </xf>
    <xf numFmtId="0" fontId="24" fillId="0" borderId="33" xfId="0" applyFont="1" applyFill="1" applyBorder="1" applyAlignment="1" applyProtection="1">
      <alignment vertical="center" wrapText="1"/>
    </xf>
    <xf numFmtId="3" fontId="24" fillId="0" borderId="33" xfId="0" applyNumberFormat="1" applyFont="1" applyFill="1" applyBorder="1" applyAlignment="1" applyProtection="1">
      <alignment vertical="center"/>
    </xf>
    <xf numFmtId="10" fontId="24" fillId="0" borderId="33" xfId="0" applyNumberFormat="1" applyFont="1" applyFill="1" applyBorder="1" applyAlignment="1" applyProtection="1">
      <alignment horizontal="center" vertical="center"/>
    </xf>
    <xf numFmtId="0" fontId="24" fillId="0" borderId="33" xfId="0" applyFont="1" applyFill="1" applyBorder="1" applyAlignment="1" applyProtection="1">
      <alignment vertical="center"/>
    </xf>
    <xf numFmtId="41" fontId="24" fillId="0" borderId="33" xfId="0" applyNumberFormat="1" applyFont="1" applyFill="1" applyBorder="1" applyAlignment="1" applyProtection="1">
      <alignment vertical="center"/>
    </xf>
    <xf numFmtId="41" fontId="24" fillId="0" borderId="0" xfId="0" applyNumberFormat="1" applyFont="1" applyFill="1" applyProtection="1"/>
    <xf numFmtId="9" fontId="24" fillId="0" borderId="0" xfId="0" applyNumberFormat="1" applyFont="1" applyFill="1" applyAlignment="1" applyProtection="1">
      <alignment horizontal="center" vertical="center"/>
    </xf>
    <xf numFmtId="0" fontId="23" fillId="0" borderId="0" xfId="0" applyFont="1" applyFill="1" applyProtection="1"/>
    <xf numFmtId="168" fontId="26" fillId="14" borderId="1" xfId="0" applyNumberFormat="1" applyFont="1" applyFill="1" applyBorder="1" applyAlignment="1">
      <alignment horizontal="center" vertical="center"/>
    </xf>
    <xf numFmtId="168" fontId="26" fillId="14" borderId="2" xfId="0" applyNumberFormat="1" applyFont="1" applyFill="1" applyBorder="1" applyAlignment="1">
      <alignment horizontal="center" vertical="center"/>
    </xf>
    <xf numFmtId="0" fontId="26" fillId="14" borderId="1" xfId="0" applyFont="1" applyFill="1" applyBorder="1" applyAlignment="1">
      <alignment horizontal="left" vertical="center" wrapText="1"/>
    </xf>
    <xf numFmtId="0" fontId="26" fillId="14" borderId="3" xfId="0" applyFont="1" applyFill="1" applyBorder="1" applyAlignment="1">
      <alignment horizontal="left" vertical="center" wrapText="1"/>
    </xf>
    <xf numFmtId="0" fontId="0" fillId="0" borderId="0" xfId="0" applyFont="1" applyFill="1" applyProtection="1"/>
    <xf numFmtId="0" fontId="27" fillId="0" borderId="0" xfId="0" applyFont="1" applyFill="1" applyAlignment="1" applyProtection="1"/>
    <xf numFmtId="0" fontId="0" fillId="0" borderId="0" xfId="0" applyFont="1" applyFill="1" applyAlignment="1" applyProtection="1">
      <alignment horizontal="center"/>
    </xf>
    <xf numFmtId="3" fontId="0" fillId="0" borderId="33" xfId="0" applyNumberFormat="1" applyFont="1" applyFill="1" applyBorder="1" applyAlignment="1" applyProtection="1">
      <alignment vertical="center"/>
    </xf>
    <xf numFmtId="41" fontId="0" fillId="0" borderId="0" xfId="0" applyNumberFormat="1" applyFont="1" applyFill="1" applyProtection="1"/>
    <xf numFmtId="9" fontId="0" fillId="0" borderId="0" xfId="0" applyNumberFormat="1" applyFont="1" applyFill="1" applyAlignment="1" applyProtection="1">
      <alignment horizontal="center" vertical="center"/>
    </xf>
    <xf numFmtId="41" fontId="24" fillId="0" borderId="0" xfId="0" applyNumberFormat="1" applyFont="1" applyAlignment="1">
      <alignment horizontal="right" vertical="center"/>
    </xf>
    <xf numFmtId="0" fontId="22" fillId="0" borderId="0" xfId="0" applyFont="1"/>
    <xf numFmtId="0" fontId="24" fillId="0" borderId="0" xfId="0" applyFont="1" applyFill="1" applyBorder="1" applyAlignment="1">
      <alignment horizontal="center" vertical="center"/>
    </xf>
    <xf numFmtId="0" fontId="24" fillId="0" borderId="0" xfId="0" applyFont="1" applyFill="1" applyBorder="1" applyAlignment="1">
      <alignment vertical="center" wrapText="1"/>
    </xf>
    <xf numFmtId="0" fontId="28" fillId="0" borderId="0" xfId="0" applyFont="1" applyFill="1" applyBorder="1" applyAlignment="1">
      <alignment vertical="center" wrapText="1"/>
    </xf>
    <xf numFmtId="0" fontId="0" fillId="0" borderId="0" xfId="0" applyFill="1" applyBorder="1"/>
    <xf numFmtId="170" fontId="24" fillId="0" borderId="0" xfId="0" applyNumberFormat="1" applyFont="1" applyFill="1" applyBorder="1" applyAlignment="1">
      <alignment horizontal="right" vertical="center"/>
    </xf>
    <xf numFmtId="0" fontId="22" fillId="0" borderId="0" xfId="0" applyFont="1" applyFill="1" applyAlignment="1">
      <alignment horizontal="justify" vertical="center" wrapText="1"/>
    </xf>
    <xf numFmtId="0" fontId="0" fillId="0" borderId="0" xfId="0" applyFill="1" applyAlignment="1">
      <alignment horizontal="justify" vertical="center" wrapText="1"/>
    </xf>
    <xf numFmtId="170" fontId="24" fillId="0" borderId="0" xfId="0" applyNumberFormat="1" applyFont="1" applyFill="1" applyAlignment="1">
      <alignment horizontal="right" vertical="center"/>
    </xf>
    <xf numFmtId="0" fontId="24" fillId="0" borderId="0" xfId="0" applyFont="1" applyFill="1" applyAlignment="1">
      <alignment horizontal="center" vertical="center"/>
    </xf>
    <xf numFmtId="0" fontId="24" fillId="0" borderId="0" xfId="0" applyFont="1" applyFill="1" applyAlignment="1">
      <alignment vertical="center" wrapText="1"/>
    </xf>
    <xf numFmtId="0" fontId="28" fillId="0" borderId="0" xfId="0" applyFont="1" applyFill="1" applyAlignment="1">
      <alignment vertical="center" wrapText="1"/>
    </xf>
    <xf numFmtId="168" fontId="26" fillId="0" borderId="34" xfId="0" applyNumberFormat="1" applyFont="1" applyFill="1" applyBorder="1" applyAlignment="1" applyProtection="1">
      <alignment horizontal="center" vertical="center"/>
    </xf>
    <xf numFmtId="0" fontId="24" fillId="0" borderId="4" xfId="0" applyFont="1" applyBorder="1" applyProtection="1">
      <protection locked="0"/>
    </xf>
    <xf numFmtId="0" fontId="24" fillId="0" borderId="0" xfId="0" applyFont="1" applyBorder="1" applyProtection="1">
      <protection locked="0"/>
    </xf>
    <xf numFmtId="167" fontId="24" fillId="0" borderId="0" xfId="23" applyNumberFormat="1" applyFont="1" applyBorder="1" applyAlignment="1" applyProtection="1">
      <protection locked="0"/>
    </xf>
    <xf numFmtId="0" fontId="24" fillId="0" borderId="5" xfId="0" applyFont="1" applyBorder="1" applyProtection="1">
      <protection locked="0"/>
    </xf>
    <xf numFmtId="0" fontId="0" fillId="0" borderId="35" xfId="0" applyFill="1" applyBorder="1" applyAlignment="1" applyProtection="1">
      <alignment horizontal="right"/>
      <protection locked="0"/>
    </xf>
    <xf numFmtId="168" fontId="24" fillId="0" borderId="35" xfId="0" applyNumberFormat="1" applyFont="1" applyBorder="1" applyAlignment="1" applyProtection="1">
      <alignment horizontal="center" vertical="center"/>
      <protection locked="0"/>
    </xf>
    <xf numFmtId="0" fontId="24" fillId="0" borderId="35" xfId="0" applyFont="1" applyFill="1" applyBorder="1" applyAlignment="1" applyProtection="1">
      <alignment wrapText="1"/>
      <protection locked="0"/>
    </xf>
    <xf numFmtId="0" fontId="24" fillId="0" borderId="0" xfId="0" applyFont="1" applyFill="1" applyBorder="1" applyProtection="1"/>
    <xf numFmtId="3" fontId="24" fillId="0" borderId="0" xfId="0" applyNumberFormat="1" applyFont="1"/>
    <xf numFmtId="169" fontId="24" fillId="0" borderId="0" xfId="0" applyNumberFormat="1" applyFont="1"/>
    <xf numFmtId="0" fontId="26" fillId="0" borderId="34" xfId="24" applyFont="1" applyFill="1" applyBorder="1" applyAlignment="1" applyProtection="1">
      <alignment horizontal="center" vertical="center"/>
    </xf>
    <xf numFmtId="168" fontId="26" fillId="0" borderId="36" xfId="0" applyNumberFormat="1" applyFont="1" applyFill="1" applyBorder="1" applyAlignment="1" applyProtection="1">
      <alignment horizontal="center" vertical="center"/>
    </xf>
    <xf numFmtId="168" fontId="26" fillId="0" borderId="37" xfId="0" applyNumberFormat="1" applyFont="1" applyFill="1" applyBorder="1" applyAlignment="1" applyProtection="1">
      <alignment horizontal="center" vertical="center"/>
    </xf>
    <xf numFmtId="0" fontId="27" fillId="0" borderId="0" xfId="0" applyFont="1" applyAlignment="1">
      <alignment vertical="center"/>
    </xf>
    <xf numFmtId="0" fontId="28" fillId="0" borderId="0" xfId="0" applyFont="1" applyFill="1" applyAlignment="1" applyProtection="1">
      <alignment vertical="center"/>
    </xf>
    <xf numFmtId="3" fontId="0" fillId="0" borderId="0" xfId="0" applyNumberFormat="1"/>
    <xf numFmtId="3" fontId="24" fillId="0" borderId="0" xfId="0" applyNumberFormat="1" applyFont="1" applyAlignment="1">
      <alignment horizontal="right" vertical="center"/>
    </xf>
    <xf numFmtId="9" fontId="26" fillId="14" borderId="39" xfId="24" applyNumberFormat="1" applyFont="1" applyFill="1" applyBorder="1" applyAlignment="1" applyProtection="1">
      <alignment horizontal="center" vertical="center"/>
    </xf>
    <xf numFmtId="0" fontId="0" fillId="16" borderId="0" xfId="0" applyFont="1" applyFill="1" applyBorder="1"/>
    <xf numFmtId="0" fontId="22" fillId="16" borderId="0" xfId="0" applyFont="1" applyFill="1" applyBorder="1"/>
    <xf numFmtId="41" fontId="28" fillId="16" borderId="0" xfId="0" applyNumberFormat="1" applyFont="1" applyFill="1" applyAlignment="1">
      <alignment horizontal="right" vertical="center"/>
    </xf>
    <xf numFmtId="41" fontId="24" fillId="0" borderId="33" xfId="0" applyNumberFormat="1" applyFont="1" applyFill="1" applyBorder="1" applyAlignment="1" applyProtection="1">
      <alignment horizontal="left" vertical="center"/>
    </xf>
    <xf numFmtId="0" fontId="29" fillId="0" borderId="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0" fillId="0" borderId="0" xfId="0" applyFill="1" applyBorder="1" applyProtection="1"/>
    <xf numFmtId="0" fontId="0" fillId="0" borderId="5" xfId="0" applyFill="1" applyBorder="1" applyProtection="1"/>
    <xf numFmtId="41" fontId="0" fillId="0" borderId="35" xfId="0" applyNumberFormat="1" applyFont="1" applyBorder="1" applyProtection="1">
      <protection locked="0"/>
    </xf>
    <xf numFmtId="0" fontId="30"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41" fontId="32" fillId="14" borderId="40" xfId="0" applyNumberFormat="1" applyFont="1" applyFill="1" applyBorder="1" applyAlignment="1" applyProtection="1">
      <alignment horizontal="right" vertical="center"/>
    </xf>
    <xf numFmtId="0" fontId="0" fillId="0" borderId="41" xfId="0" applyFill="1" applyBorder="1" applyAlignment="1" applyProtection="1">
      <alignment horizontal="right"/>
      <protection locked="0"/>
    </xf>
    <xf numFmtId="168" fontId="24" fillId="0" borderId="42" xfId="0" applyNumberFormat="1" applyFont="1" applyBorder="1" applyAlignment="1" applyProtection="1">
      <alignment horizontal="center" vertical="center"/>
      <protection locked="0"/>
    </xf>
    <xf numFmtId="0" fontId="24" fillId="0" borderId="42" xfId="0" applyFont="1" applyFill="1" applyBorder="1" applyAlignment="1" applyProtection="1">
      <alignment wrapText="1"/>
      <protection locked="0"/>
    </xf>
    <xf numFmtId="41" fontId="0" fillId="0" borderId="42" xfId="0" applyNumberFormat="1" applyFont="1" applyBorder="1" applyProtection="1">
      <protection locked="0"/>
    </xf>
    <xf numFmtId="0" fontId="0" fillId="0" borderId="42" xfId="0" applyFill="1" applyBorder="1" applyAlignment="1" applyProtection="1">
      <alignment horizontal="right"/>
      <protection locked="0"/>
    </xf>
    <xf numFmtId="0" fontId="22" fillId="0" borderId="40" xfId="0" applyFont="1" applyBorder="1" applyAlignment="1" applyProtection="1">
      <alignment horizontal="right" vertical="center" wrapText="1"/>
      <protection locked="0"/>
    </xf>
    <xf numFmtId="41" fontId="0" fillId="0" borderId="40" xfId="0" applyNumberFormat="1" applyBorder="1" applyAlignment="1" applyProtection="1">
      <alignment horizontal="right" vertical="center"/>
    </xf>
    <xf numFmtId="41" fontId="22" fillId="0" borderId="40" xfId="0" applyNumberFormat="1" applyFont="1" applyBorder="1" applyAlignment="1" applyProtection="1">
      <alignment horizontal="right" vertical="center"/>
    </xf>
    <xf numFmtId="41" fontId="0" fillId="0" borderId="40" xfId="0" applyNumberFormat="1" applyFont="1" applyBorder="1" applyAlignment="1" applyProtection="1">
      <alignment horizontal="right" vertical="center"/>
      <protection locked="0"/>
    </xf>
    <xf numFmtId="41" fontId="32" fillId="15" borderId="40" xfId="0" applyNumberFormat="1" applyFont="1" applyFill="1" applyBorder="1" applyAlignment="1" applyProtection="1">
      <alignment horizontal="right" vertical="center"/>
    </xf>
    <xf numFmtId="0" fontId="32" fillId="14" borderId="40" xfId="0" applyFont="1" applyFill="1" applyBorder="1" applyAlignment="1" applyProtection="1">
      <alignment vertical="center" wrapText="1"/>
    </xf>
    <xf numFmtId="41" fontId="0" fillId="0" borderId="40" xfId="0" applyNumberFormat="1" applyFont="1" applyBorder="1" applyAlignment="1" applyProtection="1">
      <alignment horizontal="right" vertical="center"/>
    </xf>
    <xf numFmtId="41" fontId="7" fillId="0" borderId="40" xfId="0" applyNumberFormat="1" applyFont="1" applyBorder="1" applyAlignment="1" applyProtection="1">
      <alignment horizontal="right" vertical="center" wrapText="1"/>
    </xf>
    <xf numFmtId="41" fontId="7" fillId="0" borderId="40" xfId="0" applyNumberFormat="1" applyFont="1" applyBorder="1" applyAlignment="1" applyProtection="1">
      <alignment horizontal="right" vertical="center"/>
    </xf>
    <xf numFmtId="41" fontId="6" fillId="0" borderId="40" xfId="0" applyNumberFormat="1" applyFont="1" applyBorder="1" applyAlignment="1" applyProtection="1">
      <alignment horizontal="right"/>
    </xf>
    <xf numFmtId="0" fontId="22" fillId="14" borderId="43" xfId="0" applyFont="1" applyFill="1" applyBorder="1" applyAlignment="1" applyProtection="1">
      <alignment horizontal="center" vertical="center"/>
    </xf>
    <xf numFmtId="0" fontId="22" fillId="14" borderId="40" xfId="0" applyFont="1" applyFill="1" applyBorder="1" applyAlignment="1" applyProtection="1">
      <alignment vertical="center" wrapText="1"/>
    </xf>
    <xf numFmtId="0" fontId="24" fillId="0" borderId="40" xfId="0" applyFont="1" applyBorder="1" applyAlignment="1" applyProtection="1">
      <alignment vertical="center"/>
    </xf>
    <xf numFmtId="0" fontId="24" fillId="0" borderId="40" xfId="0" applyFont="1" applyFill="1" applyBorder="1" applyAlignment="1" applyProtection="1">
      <alignment vertical="center" wrapText="1"/>
    </xf>
    <xf numFmtId="0" fontId="0" fillId="14" borderId="40" xfId="0" applyFont="1" applyFill="1" applyBorder="1" applyAlignment="1" applyProtection="1">
      <alignment vertical="center" wrapText="1"/>
    </xf>
    <xf numFmtId="0" fontId="0" fillId="0" borderId="40" xfId="0" applyFont="1" applyFill="1" applyBorder="1" applyAlignment="1" applyProtection="1">
      <alignment vertical="center" wrapText="1"/>
    </xf>
    <xf numFmtId="0" fontId="24" fillId="0" borderId="43" xfId="0" applyFont="1" applyFill="1" applyBorder="1" applyAlignment="1" applyProtection="1">
      <alignment horizontal="center" vertical="center"/>
    </xf>
    <xf numFmtId="0" fontId="32" fillId="14" borderId="43" xfId="0" applyFont="1" applyFill="1" applyBorder="1" applyAlignment="1" applyProtection="1">
      <alignment horizontal="center" vertical="center"/>
    </xf>
    <xf numFmtId="0" fontId="0" fillId="0" borderId="43" xfId="0" applyFont="1" applyFill="1" applyBorder="1" applyAlignment="1" applyProtection="1">
      <alignment horizontal="center" vertical="center"/>
    </xf>
    <xf numFmtId="0" fontId="0" fillId="14" borderId="43" xfId="0" applyFont="1" applyFill="1" applyBorder="1" applyAlignment="1" applyProtection="1">
      <alignment horizontal="center" vertical="center"/>
    </xf>
    <xf numFmtId="165" fontId="24" fillId="0" borderId="40" xfId="0" applyNumberFormat="1" applyFont="1" applyFill="1" applyBorder="1" applyAlignment="1" applyProtection="1">
      <alignment horizontal="center" vertical="center"/>
      <protection locked="0"/>
    </xf>
    <xf numFmtId="0" fontId="24" fillId="0" borderId="40" xfId="0" applyFont="1" applyFill="1" applyBorder="1" applyAlignment="1" applyProtection="1">
      <alignment vertical="center"/>
      <protection locked="0"/>
    </xf>
    <xf numFmtId="0" fontId="24" fillId="0" borderId="40" xfId="0" applyFont="1" applyFill="1" applyBorder="1" applyAlignment="1" applyProtection="1">
      <alignment vertical="center" wrapText="1"/>
      <protection locked="0"/>
    </xf>
    <xf numFmtId="0" fontId="31" fillId="0" borderId="46" xfId="0" applyFont="1" applyFill="1" applyBorder="1" applyAlignment="1" applyProtection="1">
      <alignment horizontal="center" vertical="center"/>
    </xf>
    <xf numFmtId="0" fontId="23" fillId="20" borderId="0" xfId="0" applyFont="1" applyFill="1" applyBorder="1" applyProtection="1"/>
    <xf numFmtId="0" fontId="23" fillId="0" borderId="0" xfId="0" applyFont="1" applyBorder="1" applyProtection="1"/>
    <xf numFmtId="49" fontId="27" fillId="20" borderId="0" xfId="0" applyNumberFormat="1" applyFont="1" applyFill="1" applyBorder="1" applyAlignment="1" applyProtection="1">
      <alignment horizontal="center" vertical="center"/>
    </xf>
    <xf numFmtId="49" fontId="27" fillId="0" borderId="0" xfId="0" applyNumberFormat="1" applyFont="1" applyBorder="1" applyAlignment="1" applyProtection="1">
      <alignment horizontal="center" vertical="center"/>
    </xf>
    <xf numFmtId="0" fontId="24" fillId="0" borderId="43" xfId="0" applyFont="1" applyFill="1" applyBorder="1" applyAlignment="1" applyProtection="1">
      <alignment horizontal="center" vertical="center"/>
      <protection locked="0"/>
    </xf>
    <xf numFmtId="42" fontId="0" fillId="0" borderId="0" xfId="0" applyNumberFormat="1" applyBorder="1" applyProtection="1">
      <protection locked="0"/>
    </xf>
    <xf numFmtId="42" fontId="0" fillId="0" borderId="0" xfId="0" applyNumberFormat="1" applyBorder="1"/>
    <xf numFmtId="42" fontId="0" fillId="17" borderId="47" xfId="0" applyNumberFormat="1" applyFill="1" applyBorder="1" applyProtection="1">
      <protection locked="0"/>
    </xf>
    <xf numFmtId="42" fontId="0" fillId="0" borderId="47" xfId="0" applyNumberFormat="1" applyBorder="1"/>
    <xf numFmtId="0" fontId="31" fillId="0" borderId="48" xfId="0" applyFont="1" applyFill="1" applyBorder="1" applyAlignment="1" applyProtection="1">
      <alignment vertical="center"/>
    </xf>
    <xf numFmtId="0" fontId="31" fillId="0" borderId="44" xfId="0" applyFont="1" applyFill="1" applyBorder="1" applyAlignment="1" applyProtection="1">
      <alignment horizontal="center" vertical="center"/>
    </xf>
    <xf numFmtId="0" fontId="0" fillId="0" borderId="33" xfId="0" applyNumberFormat="1" applyFont="1" applyFill="1" applyBorder="1" applyAlignment="1" applyProtection="1">
      <alignment horizontal="center" vertical="center"/>
    </xf>
    <xf numFmtId="0" fontId="0" fillId="0" borderId="0" xfId="0" applyProtection="1"/>
    <xf numFmtId="49" fontId="22" fillId="20" borderId="0" xfId="0" applyNumberFormat="1" applyFont="1" applyFill="1" applyAlignment="1" applyProtection="1">
      <alignment horizontal="center" vertical="center"/>
    </xf>
    <xf numFmtId="49" fontId="22" fillId="0" borderId="0" xfId="0" applyNumberFormat="1" applyFont="1" applyAlignment="1" applyProtection="1">
      <alignment horizontal="center" vertical="center"/>
    </xf>
    <xf numFmtId="3" fontId="0" fillId="0" borderId="0" xfId="0" applyNumberFormat="1" applyProtection="1"/>
    <xf numFmtId="3" fontId="22" fillId="0" borderId="0" xfId="0" applyNumberFormat="1" applyFont="1" applyProtection="1"/>
    <xf numFmtId="3" fontId="0" fillId="14" borderId="0" xfId="0" applyNumberFormat="1" applyFill="1" applyProtection="1"/>
    <xf numFmtId="49" fontId="24" fillId="0" borderId="40" xfId="0" applyNumberFormat="1" applyFont="1" applyFill="1" applyBorder="1" applyAlignment="1" applyProtection="1">
      <alignment horizontal="center" vertical="center"/>
    </xf>
    <xf numFmtId="9" fontId="24" fillId="0" borderId="40" xfId="0" applyNumberFormat="1" applyFont="1" applyFill="1" applyBorder="1" applyAlignment="1" applyProtection="1">
      <alignment vertical="center" wrapText="1"/>
    </xf>
    <xf numFmtId="49" fontId="28" fillId="14" borderId="40" xfId="0" applyNumberFormat="1" applyFont="1" applyFill="1" applyBorder="1" applyAlignment="1" applyProtection="1">
      <alignment horizontal="center" vertical="center"/>
    </xf>
    <xf numFmtId="0" fontId="36" fillId="19" borderId="55" xfId="0" applyFont="1" applyFill="1" applyBorder="1" applyAlignment="1" applyProtection="1">
      <alignment horizontal="center" vertical="center"/>
    </xf>
    <xf numFmtId="0" fontId="34" fillId="19" borderId="33" xfId="0" applyFont="1" applyFill="1" applyBorder="1" applyAlignment="1" applyProtection="1">
      <alignment horizontal="center"/>
    </xf>
    <xf numFmtId="41" fontId="34" fillId="19" borderId="33" xfId="0" applyNumberFormat="1" applyFont="1" applyFill="1" applyBorder="1" applyAlignment="1" applyProtection="1">
      <alignment horizontal="center"/>
    </xf>
    <xf numFmtId="9" fontId="34" fillId="19" borderId="33" xfId="0" applyNumberFormat="1" applyFont="1" applyFill="1" applyBorder="1" applyAlignment="1" applyProtection="1">
      <alignment horizontal="center" vertical="center"/>
    </xf>
    <xf numFmtId="0" fontId="25" fillId="0" borderId="34" xfId="24" applyFont="1" applyFill="1" applyBorder="1" applyAlignment="1" applyProtection="1">
      <alignment horizontal="left" vertical="center"/>
    </xf>
    <xf numFmtId="9" fontId="25" fillId="14" borderId="39" xfId="27" applyNumberFormat="1" applyFont="1" applyFill="1" applyBorder="1" applyAlignment="1" applyProtection="1">
      <alignment horizontal="center" vertical="center"/>
    </xf>
    <xf numFmtId="9" fontId="25" fillId="14" borderId="62" xfId="27" applyNumberFormat="1" applyFont="1" applyFill="1" applyBorder="1" applyAlignment="1" applyProtection="1">
      <alignment horizontal="center" vertical="center"/>
    </xf>
    <xf numFmtId="9" fontId="25" fillId="14" borderId="64" xfId="27" applyNumberFormat="1" applyFont="1" applyFill="1" applyBorder="1" applyAlignment="1" applyProtection="1">
      <alignment horizontal="center" vertical="center"/>
    </xf>
    <xf numFmtId="0" fontId="0" fillId="0" borderId="66" xfId="0" applyFill="1" applyBorder="1" applyAlignment="1" applyProtection="1">
      <alignment horizontal="right"/>
      <protection locked="0"/>
    </xf>
    <xf numFmtId="0" fontId="22" fillId="0" borderId="67" xfId="0" applyFont="1" applyBorder="1" applyAlignment="1" applyProtection="1">
      <alignment horizontal="right" vertical="center" wrapText="1"/>
      <protection locked="0"/>
    </xf>
    <xf numFmtId="41" fontId="0" fillId="0" borderId="67" xfId="0" applyNumberFormat="1" applyBorder="1" applyAlignment="1" applyProtection="1">
      <alignment horizontal="right" vertical="center"/>
    </xf>
    <xf numFmtId="41" fontId="22" fillId="0" borderId="67" xfId="0" applyNumberFormat="1" applyFont="1" applyBorder="1" applyAlignment="1" applyProtection="1">
      <alignment horizontal="right" vertical="center"/>
    </xf>
    <xf numFmtId="41" fontId="32" fillId="14" borderId="67" xfId="0" applyNumberFormat="1" applyFont="1" applyFill="1" applyBorder="1" applyAlignment="1" applyProtection="1">
      <alignment horizontal="right" vertical="center"/>
    </xf>
    <xf numFmtId="41" fontId="0" fillId="0" borderId="67" xfId="0" applyNumberFormat="1" applyFont="1" applyBorder="1" applyAlignment="1" applyProtection="1">
      <alignment horizontal="right" vertical="center"/>
      <protection locked="0"/>
    </xf>
    <xf numFmtId="41" fontId="32" fillId="15" borderId="67" xfId="0" applyNumberFormat="1" applyFont="1" applyFill="1" applyBorder="1" applyAlignment="1" applyProtection="1">
      <alignment horizontal="right" vertical="center"/>
    </xf>
    <xf numFmtId="41" fontId="0" fillId="0" borderId="67" xfId="0" applyNumberFormat="1" applyFont="1" applyBorder="1" applyAlignment="1" applyProtection="1">
      <alignment horizontal="right" vertical="center"/>
    </xf>
    <xf numFmtId="41" fontId="7" fillId="0" borderId="67" xfId="0" applyNumberFormat="1" applyFont="1" applyBorder="1" applyAlignment="1" applyProtection="1">
      <alignment horizontal="right" vertical="center" wrapText="1"/>
    </xf>
    <xf numFmtId="41" fontId="7" fillId="0" borderId="67" xfId="0" applyNumberFormat="1" applyFont="1" applyBorder="1" applyAlignment="1" applyProtection="1">
      <alignment horizontal="right" vertical="center"/>
    </xf>
    <xf numFmtId="41" fontId="6" fillId="0" borderId="67" xfId="0" applyNumberFormat="1" applyFont="1" applyBorder="1" applyAlignment="1" applyProtection="1">
      <alignment horizontal="right"/>
    </xf>
    <xf numFmtId="41" fontId="21" fillId="19" borderId="67" xfId="0" applyNumberFormat="1" applyFont="1" applyFill="1" applyBorder="1" applyAlignment="1" applyProtection="1">
      <alignment horizontal="right" vertical="center"/>
    </xf>
    <xf numFmtId="41" fontId="21" fillId="19" borderId="40" xfId="0" applyNumberFormat="1" applyFont="1" applyFill="1" applyBorder="1" applyAlignment="1" applyProtection="1">
      <alignment horizontal="right" vertical="center"/>
    </xf>
    <xf numFmtId="0" fontId="27" fillId="0" borderId="46" xfId="0" applyFont="1" applyFill="1" applyBorder="1" applyAlignment="1">
      <alignment horizontal="center" vertical="center" wrapText="1"/>
    </xf>
    <xf numFmtId="0" fontId="27" fillId="0" borderId="0" xfId="0" applyFont="1" applyFill="1" applyBorder="1" applyAlignment="1">
      <alignment horizontal="center" vertical="center" wrapText="1"/>
    </xf>
    <xf numFmtId="164" fontId="27" fillId="0" borderId="0" xfId="0" applyNumberFormat="1" applyFont="1" applyFill="1" applyBorder="1" applyAlignment="1">
      <alignment horizontal="center" vertical="center" wrapText="1"/>
    </xf>
    <xf numFmtId="41" fontId="27" fillId="0" borderId="0" xfId="0" applyNumberFormat="1" applyFont="1" applyFill="1" applyBorder="1" applyAlignment="1">
      <alignment horizontal="center" vertical="center" wrapText="1"/>
    </xf>
    <xf numFmtId="0" fontId="22" fillId="0" borderId="44" xfId="0" applyFont="1" applyFill="1" applyBorder="1" applyAlignment="1">
      <alignment horizontal="center" vertical="center" wrapText="1"/>
    </xf>
    <xf numFmtId="0" fontId="22" fillId="0" borderId="0" xfId="0" applyFont="1" applyFill="1" applyAlignment="1">
      <alignment horizontal="center" vertical="center" wrapText="1"/>
    </xf>
    <xf numFmtId="0" fontId="24" fillId="0" borderId="80" xfId="0" applyFont="1" applyFill="1" applyBorder="1" applyAlignment="1" applyProtection="1">
      <alignment horizontal="center" vertical="center"/>
    </xf>
    <xf numFmtId="0" fontId="24" fillId="0" borderId="74" xfId="0" applyFont="1" applyFill="1" applyBorder="1" applyAlignment="1" applyProtection="1">
      <alignment vertical="center" wrapText="1"/>
    </xf>
    <xf numFmtId="49" fontId="21" fillId="0" borderId="88" xfId="0" applyNumberFormat="1" applyFont="1" applyFill="1" applyBorder="1" applyAlignment="1" applyProtection="1">
      <alignment horizontal="center" vertical="center"/>
    </xf>
    <xf numFmtId="49" fontId="21" fillId="0" borderId="87" xfId="0" applyNumberFormat="1" applyFont="1" applyFill="1" applyBorder="1" applyAlignment="1" applyProtection="1">
      <alignment horizontal="center" vertical="center"/>
    </xf>
    <xf numFmtId="49" fontId="22" fillId="0" borderId="0" xfId="0" applyNumberFormat="1" applyFont="1" applyFill="1" applyAlignment="1" applyProtection="1">
      <alignment horizontal="center" vertical="center"/>
    </xf>
    <xf numFmtId="49" fontId="24" fillId="0" borderId="89" xfId="0" applyNumberFormat="1" applyFont="1" applyFill="1" applyBorder="1" applyAlignment="1" applyProtection="1">
      <alignment horizontal="center" vertical="center"/>
    </xf>
    <xf numFmtId="0" fontId="24" fillId="0" borderId="90" xfId="0" applyFont="1" applyFill="1" applyBorder="1" applyAlignment="1" applyProtection="1">
      <alignment vertical="center" wrapText="1"/>
    </xf>
    <xf numFmtId="49" fontId="21" fillId="0" borderId="92" xfId="0" applyNumberFormat="1" applyFont="1" applyFill="1" applyBorder="1" applyAlignment="1" applyProtection="1">
      <alignment horizontal="center" vertical="center"/>
    </xf>
    <xf numFmtId="49" fontId="21" fillId="0" borderId="91" xfId="0" applyNumberFormat="1" applyFont="1" applyFill="1" applyBorder="1" applyAlignment="1" applyProtection="1">
      <alignment horizontal="center" vertical="center" wrapText="1"/>
    </xf>
    <xf numFmtId="49" fontId="28" fillId="14" borderId="68" xfId="0" applyNumberFormat="1" applyFont="1" applyFill="1" applyBorder="1" applyAlignment="1" applyProtection="1">
      <alignment horizontal="center" vertical="center"/>
    </xf>
    <xf numFmtId="49" fontId="24" fillId="0" borderId="68" xfId="0" applyNumberFormat="1" applyFont="1" applyFill="1" applyBorder="1" applyAlignment="1" applyProtection="1">
      <alignment horizontal="center" vertical="center"/>
    </xf>
    <xf numFmtId="49" fontId="28" fillId="0" borderId="68" xfId="0" applyNumberFormat="1" applyFont="1" applyFill="1" applyBorder="1" applyAlignment="1" applyProtection="1">
      <alignment horizontal="center" vertical="center"/>
    </xf>
    <xf numFmtId="49" fontId="24" fillId="0" borderId="93" xfId="0" applyNumberFormat="1" applyFont="1" applyFill="1" applyBorder="1" applyAlignment="1" applyProtection="1">
      <alignment horizontal="center" vertical="center"/>
    </xf>
    <xf numFmtId="0" fontId="38" fillId="14" borderId="8" xfId="0" applyFont="1" applyFill="1" applyBorder="1" applyAlignment="1">
      <alignment horizontal="center" vertical="center"/>
    </xf>
    <xf numFmtId="0" fontId="38" fillId="14" borderId="0" xfId="0" applyFont="1" applyFill="1" applyBorder="1" applyAlignment="1">
      <alignment horizontal="center" vertical="center"/>
    </xf>
    <xf numFmtId="0" fontId="38" fillId="14" borderId="0" xfId="0" applyFont="1" applyFill="1" applyBorder="1" applyAlignment="1">
      <alignment horizontal="center" vertical="center" wrapText="1"/>
    </xf>
    <xf numFmtId="0" fontId="38" fillId="14" borderId="9" xfId="0" applyFont="1" applyFill="1" applyBorder="1" applyAlignment="1">
      <alignment horizontal="center" vertical="center"/>
    </xf>
    <xf numFmtId="170" fontId="24" fillId="0" borderId="8" xfId="0" applyNumberFormat="1" applyFont="1" applyFill="1" applyBorder="1" applyAlignment="1">
      <alignment horizontal="right" vertical="center"/>
    </xf>
    <xf numFmtId="0" fontId="22" fillId="0" borderId="9" xfId="0" applyFont="1" applyFill="1" applyBorder="1" applyAlignment="1">
      <alignment horizontal="justify" vertical="center" wrapText="1"/>
    </xf>
    <xf numFmtId="0" fontId="0" fillId="0" borderId="9" xfId="0" applyFill="1" applyBorder="1" applyAlignment="1">
      <alignment horizontal="justify" vertical="center" wrapText="1"/>
    </xf>
    <xf numFmtId="9" fontId="24" fillId="0" borderId="0" xfId="0" applyNumberFormat="1" applyFont="1" applyFill="1" applyBorder="1" applyAlignment="1">
      <alignment horizontal="left" vertical="center" wrapText="1"/>
    </xf>
    <xf numFmtId="9" fontId="24" fillId="0" borderId="0" xfId="0" applyNumberFormat="1" applyFont="1" applyFill="1" applyBorder="1" applyAlignment="1">
      <alignment vertical="center" wrapText="1"/>
    </xf>
    <xf numFmtId="170" fontId="24" fillId="0" borderId="10" xfId="0" applyNumberFormat="1" applyFont="1" applyFill="1" applyBorder="1" applyAlignment="1">
      <alignment horizontal="right" vertical="center"/>
    </xf>
    <xf numFmtId="170" fontId="24" fillId="0" borderId="15" xfId="0" applyNumberFormat="1" applyFont="1" applyFill="1" applyBorder="1" applyAlignment="1">
      <alignment horizontal="right" vertical="center"/>
    </xf>
    <xf numFmtId="0" fontId="24" fillId="0" borderId="15" xfId="0" applyFont="1" applyFill="1" applyBorder="1" applyAlignment="1">
      <alignment horizontal="center" vertical="center"/>
    </xf>
    <xf numFmtId="0" fontId="24" fillId="0" borderId="15" xfId="0" applyFont="1" applyFill="1" applyBorder="1" applyAlignment="1">
      <alignment vertical="center" wrapText="1"/>
    </xf>
    <xf numFmtId="0" fontId="0" fillId="0" borderId="11" xfId="0" applyFill="1" applyBorder="1" applyAlignment="1">
      <alignment horizontal="justify" vertical="center" wrapText="1"/>
    </xf>
    <xf numFmtId="0" fontId="35" fillId="19" borderId="43" xfId="0" applyFont="1" applyFill="1" applyBorder="1" applyAlignment="1" applyProtection="1">
      <alignment horizontal="center" vertical="center"/>
    </xf>
    <xf numFmtId="0" fontId="35" fillId="19" borderId="40" xfId="0" applyFont="1" applyFill="1" applyBorder="1" applyAlignment="1" applyProtection="1">
      <alignment vertical="center" wrapText="1"/>
    </xf>
    <xf numFmtId="41" fontId="38" fillId="19" borderId="40" xfId="0" applyNumberFormat="1" applyFont="1" applyFill="1" applyBorder="1" applyAlignment="1" applyProtection="1">
      <alignment horizontal="right" vertical="center"/>
    </xf>
    <xf numFmtId="41" fontId="38" fillId="19" borderId="79" xfId="0" applyNumberFormat="1" applyFont="1" applyFill="1" applyBorder="1" applyAlignment="1" applyProtection="1">
      <alignment horizontal="right" vertical="center"/>
    </xf>
    <xf numFmtId="0" fontId="37" fillId="15" borderId="0" xfId="0" applyFont="1" applyFill="1"/>
    <xf numFmtId="0" fontId="37" fillId="0" borderId="0" xfId="0" applyFont="1"/>
    <xf numFmtId="0" fontId="35" fillId="0" borderId="0" xfId="0" applyFont="1" applyAlignment="1">
      <alignment vertical="center"/>
    </xf>
    <xf numFmtId="0" fontId="40" fillId="19" borderId="81" xfId="0" applyFont="1" applyFill="1" applyBorder="1" applyAlignment="1" applyProtection="1">
      <alignment vertical="center"/>
    </xf>
    <xf numFmtId="0" fontId="35" fillId="19" borderId="82" xfId="0" applyFont="1" applyFill="1" applyBorder="1" applyAlignment="1" applyProtection="1">
      <alignment horizontal="right" vertical="center"/>
    </xf>
    <xf numFmtId="0" fontId="35" fillId="0" borderId="0" xfId="0" applyFont="1"/>
    <xf numFmtId="0" fontId="32" fillId="19" borderId="44" xfId="0" applyFont="1" applyFill="1" applyBorder="1" applyAlignment="1">
      <alignment horizontal="center" vertical="center" wrapText="1"/>
    </xf>
    <xf numFmtId="0" fontId="32" fillId="16" borderId="0" xfId="0" applyFont="1" applyFill="1" applyAlignment="1">
      <alignment horizontal="center" vertical="center" wrapText="1"/>
    </xf>
    <xf numFmtId="41" fontId="0" fillId="0" borderId="67" xfId="0" applyNumberFormat="1" applyFont="1" applyBorder="1" applyAlignment="1" applyProtection="1">
      <alignment horizontal="right"/>
    </xf>
    <xf numFmtId="41" fontId="0" fillId="0" borderId="40" xfId="0" applyNumberFormat="1" applyFont="1" applyBorder="1" applyAlignment="1" applyProtection="1">
      <alignment horizontal="right"/>
    </xf>
    <xf numFmtId="41" fontId="22" fillId="22" borderId="67" xfId="0" applyNumberFormat="1" applyFont="1" applyFill="1" applyBorder="1" applyAlignment="1" applyProtection="1">
      <alignment horizontal="right" vertical="center"/>
    </xf>
    <xf numFmtId="41" fontId="22" fillId="22" borderId="40" xfId="0" applyNumberFormat="1" applyFont="1" applyFill="1" applyBorder="1" applyAlignment="1" applyProtection="1">
      <alignment horizontal="right" vertical="center"/>
    </xf>
    <xf numFmtId="41" fontId="32" fillId="22" borderId="67" xfId="0" applyNumberFormat="1" applyFont="1" applyFill="1" applyBorder="1" applyAlignment="1" applyProtection="1">
      <alignment horizontal="right" vertical="center"/>
    </xf>
    <xf numFmtId="41" fontId="32" fillId="22" borderId="40" xfId="0" applyNumberFormat="1" applyFont="1" applyFill="1" applyBorder="1" applyAlignment="1" applyProtection="1">
      <alignment horizontal="right" vertical="center"/>
    </xf>
    <xf numFmtId="41" fontId="6" fillId="22" borderId="67" xfId="0" applyNumberFormat="1" applyFont="1" applyFill="1" applyBorder="1" applyAlignment="1" applyProtection="1">
      <alignment horizontal="right" vertical="center"/>
    </xf>
    <xf numFmtId="41" fontId="6" fillId="22" borderId="40" xfId="0" applyNumberFormat="1" applyFont="1" applyFill="1" applyBorder="1" applyAlignment="1" applyProtection="1">
      <alignment horizontal="right" vertical="center"/>
    </xf>
    <xf numFmtId="41" fontId="27" fillId="22" borderId="67" xfId="0" applyNumberFormat="1" applyFont="1" applyFill="1" applyBorder="1" applyAlignment="1" applyProtection="1">
      <alignment horizontal="right" vertical="center"/>
    </xf>
    <xf numFmtId="41" fontId="27" fillId="22" borderId="40" xfId="0" applyNumberFormat="1" applyFont="1" applyFill="1" applyBorder="1" applyAlignment="1" applyProtection="1">
      <alignment horizontal="right" vertical="center"/>
    </xf>
    <xf numFmtId="41" fontId="0" fillId="22" borderId="67" xfId="0" applyNumberFormat="1" applyFont="1" applyFill="1" applyBorder="1" applyAlignment="1" applyProtection="1">
      <alignment horizontal="right" vertical="center"/>
    </xf>
    <xf numFmtId="41" fontId="0" fillId="22" borderId="40" xfId="0" applyNumberFormat="1" applyFont="1" applyFill="1" applyBorder="1" applyAlignment="1" applyProtection="1">
      <alignment horizontal="right" vertical="center"/>
    </xf>
    <xf numFmtId="41" fontId="0" fillId="22" borderId="67" xfId="0" applyNumberFormat="1" applyFont="1" applyFill="1" applyBorder="1" applyAlignment="1" applyProtection="1">
      <alignment horizontal="right" vertical="center"/>
      <protection locked="0"/>
    </xf>
    <xf numFmtId="41" fontId="0" fillId="22" borderId="40" xfId="0" applyNumberFormat="1" applyFont="1" applyFill="1" applyBorder="1" applyAlignment="1" applyProtection="1">
      <alignment horizontal="right" vertical="center"/>
      <protection locked="0"/>
    </xf>
    <xf numFmtId="41" fontId="0" fillId="0" borderId="87" xfId="0" applyNumberFormat="1" applyFont="1" applyBorder="1" applyAlignment="1" applyProtection="1">
      <alignment horizontal="right" vertical="center"/>
    </xf>
    <xf numFmtId="41" fontId="0" fillId="0" borderId="125" xfId="0" applyNumberFormat="1" applyFont="1" applyBorder="1" applyAlignment="1" applyProtection="1">
      <alignment horizontal="right" vertical="center"/>
    </xf>
    <xf numFmtId="41" fontId="0" fillId="22" borderId="123" xfId="0" applyNumberFormat="1" applyFont="1" applyFill="1" applyBorder="1" applyAlignment="1" applyProtection="1">
      <alignment horizontal="right" vertical="center"/>
    </xf>
    <xf numFmtId="41" fontId="0" fillId="22" borderId="97" xfId="0" applyNumberFormat="1" applyFont="1" applyFill="1" applyBorder="1" applyAlignment="1" applyProtection="1">
      <alignment horizontal="right" vertical="center"/>
    </xf>
    <xf numFmtId="41" fontId="7" fillId="22" borderId="67" xfId="0" applyNumberFormat="1" applyFont="1" applyFill="1" applyBorder="1" applyAlignment="1" applyProtection="1">
      <alignment horizontal="right" vertical="center"/>
    </xf>
    <xf numFmtId="41" fontId="7" fillId="22" borderId="40" xfId="0" applyNumberFormat="1" applyFont="1" applyFill="1" applyBorder="1" applyAlignment="1" applyProtection="1">
      <alignment horizontal="right" vertical="center"/>
    </xf>
    <xf numFmtId="41" fontId="22" fillId="21" borderId="67" xfId="0" applyNumberFormat="1" applyFont="1" applyFill="1" applyBorder="1" applyAlignment="1" applyProtection="1">
      <alignment horizontal="right" vertical="center"/>
    </xf>
    <xf numFmtId="41" fontId="22" fillId="21" borderId="40" xfId="0" applyNumberFormat="1" applyFont="1" applyFill="1" applyBorder="1" applyAlignment="1" applyProtection="1">
      <alignment horizontal="right" vertical="center"/>
    </xf>
    <xf numFmtId="41" fontId="0" fillId="21" borderId="67" xfId="0" applyNumberFormat="1" applyFont="1" applyFill="1" applyBorder="1" applyAlignment="1" applyProtection="1">
      <alignment horizontal="right" vertical="center"/>
    </xf>
    <xf numFmtId="41" fontId="0" fillId="21" borderId="40" xfId="0" applyNumberFormat="1" applyFont="1" applyFill="1" applyBorder="1" applyAlignment="1" applyProtection="1">
      <alignment horizontal="right" vertical="center"/>
    </xf>
    <xf numFmtId="0" fontId="24" fillId="13" borderId="40" xfId="0" applyFont="1" applyFill="1" applyBorder="1" applyAlignment="1" applyProtection="1">
      <alignment vertical="center" wrapText="1"/>
    </xf>
    <xf numFmtId="41" fontId="32" fillId="19" borderId="77" xfId="0" applyNumberFormat="1" applyFont="1" applyFill="1" applyBorder="1" applyAlignment="1">
      <alignment horizontal="center" vertical="center" wrapText="1"/>
    </xf>
    <xf numFmtId="41" fontId="38" fillId="19" borderId="77" xfId="0" applyNumberFormat="1" applyFont="1" applyFill="1" applyBorder="1" applyAlignment="1">
      <alignment horizontal="center" vertical="center" wrapText="1"/>
    </xf>
    <xf numFmtId="0" fontId="32" fillId="19" borderId="76" xfId="0" applyFont="1" applyFill="1" applyBorder="1" applyAlignment="1">
      <alignment horizontal="center" vertical="center" wrapText="1"/>
    </xf>
    <xf numFmtId="0" fontId="32" fillId="19" borderId="77" xfId="0" applyFont="1" applyFill="1" applyBorder="1" applyAlignment="1">
      <alignment horizontal="center" vertical="center" wrapText="1"/>
    </xf>
    <xf numFmtId="0" fontId="32" fillId="19" borderId="78" xfId="0" applyFont="1" applyFill="1" applyBorder="1" applyAlignment="1">
      <alignment horizontal="center" vertical="center" wrapText="1"/>
    </xf>
    <xf numFmtId="0" fontId="32" fillId="0" borderId="70" xfId="0" applyFont="1" applyFill="1" applyBorder="1" applyAlignment="1" applyProtection="1">
      <alignment horizontal="center" vertical="center" wrapText="1"/>
    </xf>
    <xf numFmtId="0" fontId="32" fillId="0" borderId="71" xfId="0" applyFont="1" applyFill="1" applyBorder="1" applyAlignment="1" applyProtection="1">
      <alignment horizontal="center" vertical="center" wrapText="1"/>
    </xf>
    <xf numFmtId="164" fontId="32" fillId="0" borderId="72" xfId="0" applyNumberFormat="1" applyFont="1" applyFill="1" applyBorder="1" applyAlignment="1" applyProtection="1">
      <alignment horizontal="center" vertical="center" wrapText="1"/>
    </xf>
    <xf numFmtId="0" fontId="35" fillId="19" borderId="68" xfId="0" applyFont="1" applyFill="1" applyBorder="1" applyAlignment="1" applyProtection="1">
      <alignment horizontal="center" vertical="center" wrapText="1"/>
    </xf>
    <xf numFmtId="0" fontId="35" fillId="19" borderId="40" xfId="0" applyFont="1" applyFill="1" applyBorder="1" applyAlignment="1" applyProtection="1">
      <alignment horizontal="left" vertical="center" wrapText="1"/>
    </xf>
    <xf numFmtId="168" fontId="35" fillId="19" borderId="40" xfId="0" applyNumberFormat="1" applyFont="1" applyFill="1" applyBorder="1" applyAlignment="1" applyProtection="1">
      <alignment horizontal="left" vertical="center"/>
    </xf>
    <xf numFmtId="0" fontId="35" fillId="19" borderId="40" xfId="0" applyNumberFormat="1" applyFont="1" applyFill="1" applyBorder="1" applyAlignment="1" applyProtection="1">
      <alignment horizontal="left" vertical="center" wrapText="1"/>
    </xf>
    <xf numFmtId="0" fontId="35" fillId="19" borderId="40" xfId="0" applyNumberFormat="1" applyFont="1" applyFill="1" applyBorder="1" applyAlignment="1" applyProtection="1">
      <alignment horizontal="left" vertical="center"/>
    </xf>
    <xf numFmtId="168" fontId="35" fillId="19" borderId="40" xfId="0" applyNumberFormat="1" applyFont="1" applyFill="1" applyBorder="1" applyAlignment="1" applyProtection="1">
      <alignment horizontal="left" vertical="center" wrapText="1"/>
    </xf>
    <xf numFmtId="168" fontId="38" fillId="19" borderId="34" xfId="0" applyNumberFormat="1" applyFont="1" applyFill="1" applyBorder="1" applyAlignment="1" applyProtection="1">
      <alignment horizontal="center" vertical="center"/>
    </xf>
    <xf numFmtId="9" fontId="38" fillId="19" borderId="39" xfId="27" applyNumberFormat="1" applyFont="1" applyFill="1" applyBorder="1" applyAlignment="1" applyProtection="1">
      <alignment horizontal="center" vertical="center"/>
    </xf>
    <xf numFmtId="9" fontId="38" fillId="19" borderId="63" xfId="27" applyNumberFormat="1" applyFont="1" applyFill="1" applyBorder="1" applyAlignment="1" applyProtection="1">
      <alignment horizontal="center" vertical="center"/>
    </xf>
    <xf numFmtId="10" fontId="43" fillId="19" borderId="65" xfId="27" applyNumberFormat="1" applyFont="1" applyFill="1" applyBorder="1" applyAlignment="1" applyProtection="1">
      <alignment horizontal="center" vertical="center"/>
    </xf>
    <xf numFmtId="168" fontId="38" fillId="19" borderId="58" xfId="0" applyNumberFormat="1" applyFont="1" applyFill="1" applyBorder="1" applyAlignment="1" applyProtection="1">
      <alignment horizontal="center" vertical="center"/>
    </xf>
    <xf numFmtId="9" fontId="38" fillId="19" borderId="59" xfId="27" applyNumberFormat="1" applyFont="1" applyFill="1" applyBorder="1" applyAlignment="1" applyProtection="1">
      <alignment horizontal="center" vertical="center"/>
    </xf>
    <xf numFmtId="0" fontId="38" fillId="19" borderId="55" xfId="0" applyFont="1" applyFill="1" applyBorder="1" applyAlignment="1" applyProtection="1">
      <alignment horizontal="center"/>
    </xf>
    <xf numFmtId="0" fontId="38" fillId="19" borderId="56" xfId="0" applyFont="1" applyFill="1" applyBorder="1" applyAlignment="1" applyProtection="1">
      <alignment horizontal="center"/>
    </xf>
    <xf numFmtId="41" fontId="38" fillId="19" borderId="56" xfId="0" applyNumberFormat="1" applyFont="1" applyFill="1" applyBorder="1" applyAlignment="1" applyProtection="1">
      <alignment horizontal="center"/>
    </xf>
    <xf numFmtId="9" fontId="38" fillId="19" borderId="57" xfId="0" applyNumberFormat="1" applyFont="1" applyFill="1" applyBorder="1" applyAlignment="1" applyProtection="1">
      <alignment horizontal="center" vertical="center"/>
    </xf>
    <xf numFmtId="0" fontId="43" fillId="19" borderId="56" xfId="0" applyFont="1" applyFill="1" applyBorder="1" applyAlignment="1" applyProtection="1">
      <alignment horizontal="right" vertical="center" wrapText="1"/>
    </xf>
    <xf numFmtId="41" fontId="43" fillId="19" borderId="33" xfId="0" applyNumberFormat="1" applyFont="1" applyFill="1" applyBorder="1" applyAlignment="1" applyProtection="1">
      <alignment vertical="center"/>
    </xf>
    <xf numFmtId="10" fontId="43" fillId="19" borderId="33" xfId="0" applyNumberFormat="1" applyFont="1" applyFill="1" applyBorder="1" applyAlignment="1" applyProtection="1">
      <alignment vertical="center"/>
    </xf>
    <xf numFmtId="0" fontId="38" fillId="19" borderId="33" xfId="0" applyFont="1" applyFill="1" applyBorder="1" applyAlignment="1" applyProtection="1">
      <alignment horizontal="center"/>
    </xf>
    <xf numFmtId="41" fontId="38" fillId="19" borderId="33" xfId="0" applyNumberFormat="1" applyFont="1" applyFill="1" applyBorder="1" applyAlignment="1" applyProtection="1">
      <alignment horizontal="center"/>
    </xf>
    <xf numFmtId="9" fontId="38" fillId="19" borderId="33" xfId="0" applyNumberFormat="1" applyFont="1" applyFill="1" applyBorder="1" applyAlignment="1" applyProtection="1">
      <alignment horizontal="center" vertical="center"/>
    </xf>
    <xf numFmtId="0" fontId="25" fillId="19" borderId="55" xfId="0" applyFont="1" applyFill="1" applyBorder="1" applyAlignment="1" applyProtection="1">
      <alignment horizontal="center" vertical="center"/>
    </xf>
    <xf numFmtId="10" fontId="43" fillId="19" borderId="33" xfId="27" applyNumberFormat="1" applyFont="1" applyFill="1" applyBorder="1" applyAlignment="1" applyProtection="1">
      <alignment horizontal="center" vertical="center"/>
    </xf>
    <xf numFmtId="168" fontId="35" fillId="19" borderId="58" xfId="0" applyNumberFormat="1" applyFont="1" applyFill="1" applyBorder="1" applyAlignment="1" applyProtection="1">
      <alignment horizontal="center" vertical="center"/>
    </xf>
    <xf numFmtId="9" fontId="35" fillId="19" borderId="59" xfId="27" applyNumberFormat="1" applyFont="1" applyFill="1" applyBorder="1" applyAlignment="1" applyProtection="1">
      <alignment horizontal="center" vertical="center"/>
    </xf>
    <xf numFmtId="168" fontId="35" fillId="19" borderId="34" xfId="0" applyNumberFormat="1" applyFont="1" applyFill="1" applyBorder="1" applyAlignment="1" applyProtection="1">
      <alignment horizontal="center" vertical="center"/>
    </xf>
    <xf numFmtId="9" fontId="35" fillId="19" borderId="39" xfId="27" applyNumberFormat="1" applyFont="1" applyFill="1" applyBorder="1" applyAlignment="1" applyProtection="1">
      <alignment horizontal="center" vertical="center"/>
    </xf>
    <xf numFmtId="10" fontId="40" fillId="19" borderId="61" xfId="27" applyNumberFormat="1" applyFont="1" applyFill="1" applyBorder="1" applyAlignment="1" applyProtection="1">
      <alignment horizontal="center" vertical="center"/>
    </xf>
    <xf numFmtId="0" fontId="32" fillId="19" borderId="55" xfId="0" applyFont="1" applyFill="1" applyBorder="1" applyAlignment="1" applyProtection="1">
      <alignment horizontal="center" vertical="center"/>
    </xf>
    <xf numFmtId="0" fontId="32" fillId="19" borderId="56" xfId="0" applyFont="1" applyFill="1" applyBorder="1" applyAlignment="1" applyProtection="1">
      <alignment horizontal="center" vertical="center"/>
    </xf>
    <xf numFmtId="41" fontId="32" fillId="19" borderId="56" xfId="0" applyNumberFormat="1" applyFont="1" applyFill="1" applyBorder="1" applyAlignment="1" applyProtection="1">
      <alignment horizontal="center" vertical="center"/>
    </xf>
    <xf numFmtId="9" fontId="32" fillId="19" borderId="57" xfId="0" applyNumberFormat="1" applyFont="1" applyFill="1" applyBorder="1" applyAlignment="1" applyProtection="1">
      <alignment horizontal="center" vertical="center"/>
    </xf>
    <xf numFmtId="0" fontId="37" fillId="19" borderId="55" xfId="0" applyFont="1" applyFill="1" applyBorder="1" applyAlignment="1" applyProtection="1">
      <alignment horizontal="center" vertical="center"/>
    </xf>
    <xf numFmtId="0" fontId="44" fillId="19" borderId="56" xfId="0" applyFont="1" applyFill="1" applyBorder="1" applyAlignment="1" applyProtection="1">
      <alignment horizontal="right" vertical="center" wrapText="1"/>
    </xf>
    <xf numFmtId="41" fontId="44" fillId="19" borderId="33" xfId="0" applyNumberFormat="1" applyFont="1" applyFill="1" applyBorder="1" applyAlignment="1" applyProtection="1">
      <alignment vertical="center"/>
    </xf>
    <xf numFmtId="10" fontId="44" fillId="19" borderId="33" xfId="0" applyNumberFormat="1" applyFont="1" applyFill="1" applyBorder="1" applyAlignment="1" applyProtection="1">
      <alignment vertical="center"/>
    </xf>
    <xf numFmtId="41" fontId="35" fillId="19" borderId="84" xfId="0" applyNumberFormat="1" applyFont="1" applyFill="1" applyBorder="1" applyAlignment="1" applyProtection="1">
      <alignment horizontal="center" vertical="center"/>
    </xf>
    <xf numFmtId="49" fontId="35" fillId="19" borderId="85" xfId="0" applyNumberFormat="1" applyFont="1" applyFill="1" applyBorder="1" applyAlignment="1" applyProtection="1">
      <alignment horizontal="center" vertical="center"/>
    </xf>
    <xf numFmtId="0" fontId="35" fillId="19" borderId="81" xfId="0" applyFont="1" applyFill="1" applyBorder="1" applyAlignment="1" applyProtection="1">
      <alignment horizontal="center" vertical="center"/>
    </xf>
    <xf numFmtId="0" fontId="35" fillId="19" borderId="82" xfId="0" applyFont="1" applyFill="1" applyBorder="1" applyAlignment="1" applyProtection="1">
      <alignment horizontal="center" vertical="center"/>
    </xf>
    <xf numFmtId="0" fontId="40" fillId="19" borderId="82" xfId="0" applyFont="1" applyFill="1" applyBorder="1" applyAlignment="1" applyProtection="1">
      <alignment horizontal="right" vertical="center" wrapText="1"/>
    </xf>
    <xf numFmtId="49" fontId="32" fillId="19" borderId="87" xfId="0" applyNumberFormat="1" applyFont="1" applyFill="1" applyBorder="1" applyAlignment="1" applyProtection="1">
      <alignment horizontal="center" vertical="center"/>
    </xf>
    <xf numFmtId="49" fontId="32" fillId="19" borderId="91" xfId="0" applyNumberFormat="1" applyFont="1" applyFill="1" applyBorder="1" applyAlignment="1" applyProtection="1">
      <alignment horizontal="center" vertical="center" wrapText="1"/>
    </xf>
    <xf numFmtId="49" fontId="32" fillId="19" borderId="68" xfId="0" applyNumberFormat="1" applyFont="1" applyFill="1" applyBorder="1" applyAlignment="1" applyProtection="1">
      <alignment horizontal="center" vertical="center"/>
    </xf>
    <xf numFmtId="0" fontId="37" fillId="0" borderId="68" xfId="24" applyFont="1" applyFill="1" applyBorder="1" applyAlignment="1" applyProtection="1">
      <alignment horizontal="center" vertical="center"/>
    </xf>
    <xf numFmtId="0" fontId="33" fillId="0" borderId="40" xfId="0" applyFont="1" applyFill="1" applyBorder="1" applyAlignment="1" applyProtection="1">
      <alignment horizontal="left" vertical="center" wrapText="1"/>
    </xf>
    <xf numFmtId="3" fontId="32" fillId="0" borderId="40" xfId="0" applyNumberFormat="1" applyFont="1" applyFill="1" applyBorder="1" applyAlignment="1" applyProtection="1">
      <alignment vertical="center"/>
    </xf>
    <xf numFmtId="0" fontId="37" fillId="0" borderId="124" xfId="24" applyFont="1" applyFill="1" applyBorder="1" applyAlignment="1" applyProtection="1">
      <alignment horizontal="center" vertical="center"/>
    </xf>
    <xf numFmtId="0" fontId="33" fillId="0" borderId="125" xfId="0" applyFont="1" applyFill="1" applyBorder="1" applyAlignment="1" applyProtection="1">
      <alignment horizontal="left" vertical="center" wrapText="1"/>
    </xf>
    <xf numFmtId="0" fontId="24" fillId="0" borderId="33" xfId="0" applyFont="1" applyFill="1" applyBorder="1" applyAlignment="1" applyProtection="1">
      <alignment horizontal="left" vertical="center" wrapText="1"/>
    </xf>
    <xf numFmtId="0" fontId="27" fillId="0" borderId="6" xfId="0" applyFont="1" applyFill="1" applyBorder="1" applyAlignment="1" applyProtection="1">
      <alignment vertical="center"/>
    </xf>
    <xf numFmtId="37" fontId="32" fillId="19" borderId="69" xfId="0" applyNumberFormat="1" applyFont="1" applyFill="1" applyBorder="1" applyAlignment="1" applyProtection="1">
      <alignment vertical="center"/>
    </xf>
    <xf numFmtId="37" fontId="32" fillId="19" borderId="69" xfId="0" applyNumberFormat="1" applyFont="1" applyFill="1" applyBorder="1" applyAlignment="1" applyProtection="1">
      <alignment horizontal="right" vertical="center" wrapText="1"/>
    </xf>
    <xf numFmtId="37" fontId="32" fillId="23" borderId="69" xfId="0" applyNumberFormat="1" applyFont="1" applyFill="1" applyBorder="1" applyAlignment="1" applyProtection="1">
      <alignment vertical="center"/>
    </xf>
    <xf numFmtId="37" fontId="0" fillId="0" borderId="69" xfId="0" applyNumberFormat="1" applyFont="1" applyFill="1" applyBorder="1" applyAlignment="1" applyProtection="1">
      <alignment vertical="center"/>
      <protection locked="0"/>
    </xf>
    <xf numFmtId="37" fontId="37" fillId="0" borderId="69" xfId="0" applyNumberFormat="1" applyFont="1" applyFill="1" applyBorder="1" applyAlignment="1" applyProtection="1">
      <alignment horizontal="right" vertical="center"/>
      <protection locked="0"/>
    </xf>
    <xf numFmtId="37" fontId="22" fillId="23" borderId="69" xfId="0" applyNumberFormat="1" applyFont="1" applyFill="1" applyBorder="1" applyAlignment="1" applyProtection="1">
      <alignment vertical="center"/>
    </xf>
    <xf numFmtId="37" fontId="33" fillId="23" borderId="69" xfId="0" applyNumberFormat="1" applyFont="1" applyFill="1" applyBorder="1" applyAlignment="1" applyProtection="1">
      <alignment vertical="center"/>
    </xf>
    <xf numFmtId="37" fontId="42" fillId="19" borderId="73" xfId="0" applyNumberFormat="1" applyFont="1" applyFill="1" applyBorder="1" applyAlignment="1" applyProtection="1">
      <alignment horizontal="right" vertical="center"/>
    </xf>
    <xf numFmtId="37" fontId="0" fillId="0" borderId="91" xfId="0" applyNumberFormat="1" applyFont="1" applyFill="1" applyBorder="1" applyAlignment="1" applyProtection="1">
      <alignment vertical="center"/>
      <protection locked="0"/>
    </xf>
    <xf numFmtId="3" fontId="28" fillId="14" borderId="40" xfId="0" applyNumberFormat="1" applyFont="1" applyFill="1" applyBorder="1" applyAlignment="1" applyProtection="1">
      <alignment horizontal="right" vertical="center"/>
    </xf>
    <xf numFmtId="3" fontId="0" fillId="0" borderId="44" xfId="0" applyNumberFormat="1" applyBorder="1"/>
    <xf numFmtId="3" fontId="24" fillId="0" borderId="40" xfId="0" applyNumberFormat="1" applyFont="1" applyFill="1" applyBorder="1" applyAlignment="1" applyProtection="1">
      <alignment horizontal="right" vertical="center"/>
      <protection locked="0"/>
    </xf>
    <xf numFmtId="3" fontId="24" fillId="17" borderId="40" xfId="0" applyNumberFormat="1" applyFont="1" applyFill="1" applyBorder="1" applyAlignment="1" applyProtection="1">
      <alignment horizontal="right" vertical="center"/>
    </xf>
    <xf numFmtId="3" fontId="0" fillId="18" borderId="44" xfId="0" applyNumberFormat="1" applyFill="1" applyBorder="1"/>
    <xf numFmtId="3" fontId="0" fillId="14" borderId="44" xfId="0" applyNumberFormat="1" applyFill="1" applyBorder="1"/>
    <xf numFmtId="3" fontId="28" fillId="14" borderId="45" xfId="0" applyNumberFormat="1" applyFont="1" applyFill="1" applyBorder="1" applyAlignment="1" applyProtection="1">
      <alignment horizontal="right" vertical="center"/>
    </xf>
    <xf numFmtId="3" fontId="38" fillId="19" borderId="40" xfId="0" applyNumberFormat="1" applyFont="1" applyFill="1" applyBorder="1" applyAlignment="1" applyProtection="1">
      <alignment horizontal="right" vertical="center"/>
    </xf>
    <xf numFmtId="3" fontId="38" fillId="19" borderId="45" xfId="0" applyNumberFormat="1" applyFont="1" applyFill="1" applyBorder="1" applyAlignment="1" applyProtection="1">
      <alignment horizontal="right" vertical="center"/>
    </xf>
    <xf numFmtId="3" fontId="38" fillId="15" borderId="45" xfId="0" applyNumberFormat="1" applyFont="1" applyFill="1" applyBorder="1" applyAlignment="1" applyProtection="1">
      <alignment horizontal="right" vertical="center"/>
    </xf>
    <xf numFmtId="3" fontId="28" fillId="17" borderId="40" xfId="0" applyNumberFormat="1" applyFont="1" applyFill="1" applyBorder="1" applyAlignment="1" applyProtection="1">
      <alignment horizontal="right" vertical="center"/>
    </xf>
    <xf numFmtId="3" fontId="22" fillId="0" borderId="44" xfId="0" applyNumberFormat="1" applyFont="1" applyBorder="1"/>
    <xf numFmtId="3" fontId="24" fillId="14" borderId="45" xfId="0" applyNumberFormat="1" applyFont="1" applyFill="1" applyBorder="1" applyAlignment="1" applyProtection="1">
      <alignment horizontal="right" vertical="center"/>
    </xf>
    <xf numFmtId="3" fontId="24" fillId="0" borderId="40" xfId="0" applyNumberFormat="1" applyFont="1" applyBorder="1" applyAlignment="1" applyProtection="1">
      <alignment horizontal="right" vertical="center"/>
      <protection locked="0"/>
    </xf>
    <xf numFmtId="3" fontId="24" fillId="0" borderId="45" xfId="0" applyNumberFormat="1" applyFont="1" applyBorder="1" applyAlignment="1" applyProtection="1">
      <alignment horizontal="right" vertical="center"/>
    </xf>
    <xf numFmtId="3" fontId="24" fillId="0" borderId="74" xfId="0" applyNumberFormat="1" applyFont="1" applyFill="1" applyBorder="1" applyAlignment="1" applyProtection="1">
      <alignment horizontal="right" vertical="center"/>
    </xf>
    <xf numFmtId="3" fontId="24" fillId="17" borderId="74" xfId="0" applyNumberFormat="1" applyFont="1" applyFill="1" applyBorder="1" applyAlignment="1" applyProtection="1">
      <alignment horizontal="right" vertical="center"/>
    </xf>
    <xf numFmtId="3" fontId="35" fillId="19" borderId="82" xfId="0" applyNumberFormat="1" applyFont="1" applyFill="1" applyBorder="1" applyAlignment="1" applyProtection="1">
      <alignment horizontal="center" vertical="center"/>
    </xf>
    <xf numFmtId="3" fontId="35" fillId="19" borderId="83" xfId="0" applyNumberFormat="1" applyFont="1" applyFill="1" applyBorder="1" applyAlignment="1" applyProtection="1">
      <alignment horizontal="center" vertical="center"/>
    </xf>
    <xf numFmtId="3" fontId="35" fillId="19" borderId="82" xfId="0" applyNumberFormat="1" applyFont="1" applyFill="1" applyBorder="1" applyAlignment="1" applyProtection="1">
      <alignment horizontal="right" vertical="center"/>
    </xf>
    <xf numFmtId="9" fontId="25" fillId="23" borderId="39" xfId="27" applyNumberFormat="1" applyFont="1" applyFill="1" applyBorder="1" applyAlignment="1" applyProtection="1">
      <alignment horizontal="center" vertical="center"/>
    </xf>
    <xf numFmtId="9" fontId="25" fillId="23" borderId="64" xfId="27" applyNumberFormat="1" applyFont="1" applyFill="1" applyBorder="1" applyAlignment="1" applyProtection="1">
      <alignment horizontal="center" vertical="center"/>
    </xf>
    <xf numFmtId="37" fontId="38" fillId="19" borderId="54" xfId="24" applyNumberFormat="1" applyFont="1" applyFill="1" applyBorder="1" applyAlignment="1" applyProtection="1">
      <alignment vertical="center"/>
    </xf>
    <xf numFmtId="37" fontId="25" fillId="13" borderId="31" xfId="24" applyNumberFormat="1" applyFont="1" applyFill="1" applyBorder="1" applyAlignment="1" applyProtection="1">
      <alignment vertical="center"/>
      <protection locked="0"/>
    </xf>
    <xf numFmtId="37" fontId="25" fillId="0" borderId="31" xfId="24" applyNumberFormat="1" applyFont="1" applyFill="1" applyBorder="1" applyAlignment="1" applyProtection="1">
      <alignment vertical="center"/>
      <protection locked="0"/>
    </xf>
    <xf numFmtId="37" fontId="38" fillId="19" borderId="31" xfId="24" applyNumberFormat="1" applyFont="1" applyFill="1" applyBorder="1" applyAlignment="1" applyProtection="1">
      <alignment vertical="center"/>
    </xf>
    <xf numFmtId="37" fontId="43" fillId="19" borderId="60" xfId="24" applyNumberFormat="1" applyFont="1" applyFill="1" applyBorder="1" applyProtection="1"/>
    <xf numFmtId="37" fontId="25" fillId="0" borderId="31" xfId="0" applyNumberFormat="1" applyFont="1" applyFill="1" applyBorder="1" applyAlignment="1" applyProtection="1">
      <alignment horizontal="right" vertical="center"/>
      <protection locked="0"/>
    </xf>
    <xf numFmtId="37" fontId="25" fillId="0" borderId="38" xfId="24" applyNumberFormat="1" applyFont="1" applyFill="1" applyBorder="1" applyAlignment="1" applyProtection="1">
      <alignment horizontal="right" vertical="center"/>
      <protection locked="0"/>
    </xf>
    <xf numFmtId="37" fontId="35" fillId="19" borderId="54" xfId="24" applyNumberFormat="1" applyFont="1" applyFill="1" applyBorder="1" applyAlignment="1" applyProtection="1">
      <alignment vertical="center"/>
    </xf>
    <xf numFmtId="37" fontId="26" fillId="13" borderId="31" xfId="24" applyNumberFormat="1" applyFont="1" applyFill="1" applyBorder="1" applyAlignment="1" applyProtection="1">
      <alignment vertical="center"/>
      <protection locked="0"/>
    </xf>
    <xf numFmtId="37" fontId="26" fillId="0" borderId="31" xfId="24" applyNumberFormat="1" applyFont="1" applyFill="1" applyBorder="1" applyAlignment="1" applyProtection="1">
      <alignment vertical="center"/>
      <protection locked="0"/>
    </xf>
    <xf numFmtId="37" fontId="35" fillId="19" borderId="31" xfId="24" applyNumberFormat="1" applyFont="1" applyFill="1" applyBorder="1" applyAlignment="1" applyProtection="1">
      <alignment vertical="center"/>
    </xf>
    <xf numFmtId="37" fontId="26" fillId="13" borderId="32" xfId="24" applyNumberFormat="1" applyFont="1" applyFill="1" applyBorder="1" applyAlignment="1" applyProtection="1">
      <alignment vertical="center"/>
      <protection locked="0"/>
    </xf>
    <xf numFmtId="37" fontId="35" fillId="19" borderId="31" xfId="24" applyNumberFormat="1" applyFont="1" applyFill="1" applyBorder="1" applyAlignment="1" applyProtection="1">
      <alignment vertical="center"/>
      <protection locked="0"/>
    </xf>
    <xf numFmtId="37" fontId="26" fillId="0" borderId="38" xfId="24" applyNumberFormat="1" applyFont="1" applyFill="1" applyBorder="1" applyAlignment="1" applyProtection="1">
      <alignment vertical="center"/>
      <protection locked="0"/>
    </xf>
    <xf numFmtId="37" fontId="40" fillId="19" borderId="60" xfId="24" applyNumberFormat="1" applyFont="1" applyFill="1" applyBorder="1" applyProtection="1"/>
    <xf numFmtId="37" fontId="26" fillId="0" borderId="31" xfId="0" applyNumberFormat="1" applyFont="1" applyFill="1" applyBorder="1" applyAlignment="1" applyProtection="1">
      <alignment horizontal="right" vertical="center"/>
      <protection locked="0"/>
    </xf>
    <xf numFmtId="37" fontId="26" fillId="13" borderId="31" xfId="24" applyNumberFormat="1" applyFont="1" applyFill="1" applyBorder="1" applyAlignment="1" applyProtection="1">
      <alignment horizontal="right" vertical="center"/>
      <protection locked="0"/>
    </xf>
    <xf numFmtId="0" fontId="37" fillId="14" borderId="68" xfId="24" applyFont="1" applyFill="1" applyBorder="1" applyAlignment="1" applyProtection="1">
      <alignment horizontal="center" vertical="center"/>
    </xf>
    <xf numFmtId="0" fontId="32" fillId="14" borderId="40" xfId="0" applyFont="1" applyFill="1" applyBorder="1" applyAlignment="1" applyProtection="1">
      <alignment horizontal="left" vertical="center" wrapText="1"/>
    </xf>
    <xf numFmtId="37" fontId="32" fillId="14" borderId="69" xfId="0" applyNumberFormat="1" applyFont="1" applyFill="1" applyBorder="1" applyAlignment="1" applyProtection="1">
      <alignment vertical="center"/>
    </xf>
    <xf numFmtId="37" fontId="32" fillId="14" borderId="69" xfId="0" applyNumberFormat="1" applyFont="1" applyFill="1" applyBorder="1" applyAlignment="1" applyProtection="1">
      <alignment vertical="center"/>
      <protection locked="0"/>
    </xf>
    <xf numFmtId="3" fontId="32" fillId="14" borderId="40" xfId="0" applyNumberFormat="1" applyFont="1" applyFill="1" applyBorder="1" applyAlignment="1" applyProtection="1">
      <alignment vertical="center"/>
    </xf>
    <xf numFmtId="0" fontId="33" fillId="14" borderId="40" xfId="0" applyFont="1" applyFill="1" applyBorder="1" applyAlignment="1" applyProtection="1">
      <alignment horizontal="left" vertical="center" wrapText="1"/>
    </xf>
    <xf numFmtId="37" fontId="22" fillId="14" borderId="69" xfId="0" applyNumberFormat="1" applyFont="1" applyFill="1" applyBorder="1" applyAlignment="1" applyProtection="1">
      <alignment vertical="center"/>
      <protection locked="0"/>
    </xf>
    <xf numFmtId="37" fontId="32" fillId="14" borderId="69" xfId="0" applyNumberFormat="1" applyFont="1" applyFill="1" applyBorder="1" applyAlignment="1" applyProtection="1">
      <alignment horizontal="right" vertical="center"/>
      <protection locked="0"/>
    </xf>
    <xf numFmtId="0" fontId="37" fillId="14" borderId="96" xfId="24" applyFont="1" applyFill="1" applyBorder="1" applyAlignment="1" applyProtection="1">
      <alignment horizontal="center" vertical="center"/>
    </xf>
    <xf numFmtId="0" fontId="32" fillId="14" borderId="97" xfId="0" applyFont="1" applyFill="1" applyBorder="1" applyAlignment="1" applyProtection="1">
      <alignment horizontal="left" vertical="center" wrapText="1"/>
    </xf>
    <xf numFmtId="37" fontId="32" fillId="14" borderId="73" xfId="0" applyNumberFormat="1" applyFont="1" applyFill="1" applyBorder="1" applyAlignment="1" applyProtection="1">
      <alignment vertical="center"/>
    </xf>
    <xf numFmtId="0" fontId="33" fillId="14" borderId="40" xfId="0" applyFont="1" applyFill="1" applyBorder="1" applyAlignment="1" applyProtection="1">
      <alignment vertical="center" wrapText="1"/>
    </xf>
    <xf numFmtId="3" fontId="22" fillId="14" borderId="40" xfId="0" applyNumberFormat="1" applyFont="1" applyFill="1" applyBorder="1" applyAlignment="1" applyProtection="1">
      <alignment vertical="center" wrapText="1"/>
    </xf>
    <xf numFmtId="37" fontId="33" fillId="14" borderId="69" xfId="0" applyNumberFormat="1" applyFont="1" applyFill="1" applyBorder="1" applyAlignment="1" applyProtection="1">
      <alignment vertical="center"/>
      <protection locked="0"/>
    </xf>
    <xf numFmtId="37" fontId="24" fillId="0" borderId="49" xfId="0" applyNumberFormat="1" applyFont="1" applyFill="1" applyBorder="1" applyAlignment="1" applyProtection="1">
      <alignment horizontal="right" vertical="center"/>
      <protection locked="0"/>
    </xf>
    <xf numFmtId="37" fontId="24" fillId="0" borderId="49" xfId="0" applyNumberFormat="1" applyFont="1" applyBorder="1" applyAlignment="1" applyProtection="1">
      <alignment horizontal="right" vertical="center"/>
      <protection locked="0"/>
    </xf>
    <xf numFmtId="37" fontId="35" fillId="19" borderId="86" xfId="0" applyNumberFormat="1" applyFont="1" applyFill="1" applyBorder="1" applyAlignment="1" applyProtection="1">
      <alignment horizontal="right" vertical="center"/>
    </xf>
    <xf numFmtId="37" fontId="32" fillId="19" borderId="69" xfId="0" applyNumberFormat="1" applyFont="1" applyFill="1" applyBorder="1" applyAlignment="1" applyProtection="1">
      <alignment horizontal="right" vertical="center"/>
    </xf>
    <xf numFmtId="37" fontId="28" fillId="14" borderId="69" xfId="0" applyNumberFormat="1" applyFont="1" applyFill="1" applyBorder="1" applyAlignment="1" applyProtection="1">
      <alignment horizontal="right" vertical="center"/>
    </xf>
    <xf numFmtId="37" fontId="24" fillId="0" borderId="69" xfId="0" applyNumberFormat="1" applyFont="1" applyFill="1" applyBorder="1" applyAlignment="1" applyProtection="1">
      <alignment horizontal="right" vertical="center"/>
      <protection locked="0"/>
    </xf>
    <xf numFmtId="37" fontId="35" fillId="19" borderId="73" xfId="0" applyNumberFormat="1" applyFont="1" applyFill="1" applyBorder="1" applyAlignment="1" applyProtection="1">
      <alignment horizontal="right" vertical="center"/>
    </xf>
    <xf numFmtId="37" fontId="24" fillId="0" borderId="75" xfId="0" applyNumberFormat="1" applyFont="1" applyFill="1" applyBorder="1" applyAlignment="1" applyProtection="1">
      <alignment horizontal="right" vertical="center"/>
    </xf>
    <xf numFmtId="0" fontId="25" fillId="0" borderId="51" xfId="0" applyFont="1" applyFill="1" applyBorder="1" applyAlignment="1" applyProtection="1">
      <alignment horizontal="left" vertical="center" wrapText="1"/>
    </xf>
    <xf numFmtId="0" fontId="25" fillId="0" borderId="52" xfId="0" applyFont="1" applyFill="1" applyBorder="1" applyAlignment="1" applyProtection="1">
      <alignment horizontal="left" vertical="center" wrapText="1"/>
    </xf>
    <xf numFmtId="0" fontId="25" fillId="0" borderId="53" xfId="0" applyFont="1" applyFill="1" applyBorder="1" applyAlignment="1" applyProtection="1">
      <alignment horizontal="left" vertical="center" wrapText="1"/>
    </xf>
    <xf numFmtId="0" fontId="47" fillId="0" borderId="0" xfId="0" applyFont="1"/>
    <xf numFmtId="42" fontId="47" fillId="0" borderId="0" xfId="0" applyNumberFormat="1" applyFont="1"/>
    <xf numFmtId="0" fontId="49" fillId="0" borderId="0" xfId="0" applyFont="1"/>
    <xf numFmtId="0" fontId="49" fillId="0" borderId="0" xfId="0" applyFont="1" applyBorder="1" applyAlignment="1">
      <alignment horizontal="center"/>
    </xf>
    <xf numFmtId="0" fontId="49" fillId="0" borderId="0" xfId="0" applyFont="1" applyBorder="1" applyAlignment="1">
      <alignment wrapText="1"/>
    </xf>
    <xf numFmtId="44" fontId="49" fillId="0" borderId="0" xfId="23" applyFont="1" applyBorder="1" applyAlignment="1">
      <alignment horizontal="center"/>
    </xf>
    <xf numFmtId="44" fontId="49" fillId="0" borderId="0" xfId="23" applyFont="1" applyFill="1" applyBorder="1" applyAlignment="1">
      <alignment horizontal="center"/>
    </xf>
    <xf numFmtId="0" fontId="48" fillId="0" borderId="0" xfId="0" applyFont="1" applyBorder="1" applyAlignment="1">
      <alignment horizontal="center"/>
    </xf>
    <xf numFmtId="0" fontId="49" fillId="0" borderId="0" xfId="0" applyFont="1" applyBorder="1"/>
    <xf numFmtId="0" fontId="47" fillId="0" borderId="0" xfId="0" applyFont="1" applyBorder="1"/>
    <xf numFmtId="42" fontId="47" fillId="0" borderId="0" xfId="0" applyNumberFormat="1" applyFont="1" applyBorder="1"/>
    <xf numFmtId="0" fontId="47" fillId="0" borderId="0" xfId="0" applyFont="1" applyAlignment="1">
      <alignment horizontal="center"/>
    </xf>
    <xf numFmtId="42" fontId="47" fillId="0" borderId="0" xfId="0" applyNumberFormat="1" applyFont="1" applyAlignment="1">
      <alignment horizontal="center"/>
    </xf>
    <xf numFmtId="42" fontId="50" fillId="0" borderId="0" xfId="0" applyNumberFormat="1" applyFont="1" applyAlignment="1">
      <alignment vertical="center"/>
    </xf>
    <xf numFmtId="42" fontId="51" fillId="0" borderId="0" xfId="0" applyNumberFormat="1" applyFont="1" applyAlignment="1">
      <alignment vertical="center"/>
    </xf>
    <xf numFmtId="42" fontId="46" fillId="0" borderId="0" xfId="0" applyNumberFormat="1" applyFont="1" applyBorder="1" applyAlignment="1">
      <alignment horizontal="center"/>
    </xf>
    <xf numFmtId="0" fontId="46" fillId="0" borderId="0" xfId="0" applyFont="1" applyBorder="1" applyAlignment="1">
      <alignment horizontal="center"/>
    </xf>
    <xf numFmtId="0" fontId="24" fillId="0" borderId="9" xfId="0" applyFont="1" applyFill="1" applyBorder="1" applyProtection="1"/>
    <xf numFmtId="37" fontId="38" fillId="19" borderId="59" xfId="24" applyNumberFormat="1" applyFont="1" applyFill="1" applyBorder="1" applyAlignment="1" applyProtection="1">
      <alignment vertical="center"/>
    </xf>
    <xf numFmtId="37" fontId="25" fillId="13" borderId="39" xfId="24" applyNumberFormat="1" applyFont="1" applyFill="1" applyBorder="1" applyAlignment="1" applyProtection="1">
      <alignment vertical="center"/>
      <protection locked="0"/>
    </xf>
    <xf numFmtId="37" fontId="25" fillId="0" borderId="39" xfId="24" applyNumberFormat="1" applyFont="1" applyFill="1" applyBorder="1" applyAlignment="1" applyProtection="1">
      <alignment vertical="center"/>
      <protection locked="0"/>
    </xf>
    <xf numFmtId="37" fontId="38" fillId="19" borderId="39" xfId="24" applyNumberFormat="1" applyFont="1" applyFill="1" applyBorder="1" applyAlignment="1" applyProtection="1">
      <alignment vertical="center"/>
    </xf>
    <xf numFmtId="37" fontId="25" fillId="0" borderId="39" xfId="0" applyNumberFormat="1" applyFont="1" applyFill="1" applyBorder="1" applyAlignment="1" applyProtection="1">
      <alignment horizontal="right" vertical="center"/>
      <protection locked="0"/>
    </xf>
    <xf numFmtId="37" fontId="25" fillId="0" borderId="62" xfId="24" applyNumberFormat="1" applyFont="1" applyFill="1" applyBorder="1" applyAlignment="1" applyProtection="1">
      <alignment horizontal="right" vertical="center"/>
      <protection locked="0"/>
    </xf>
    <xf numFmtId="37" fontId="43" fillId="19" borderId="61" xfId="24" applyNumberFormat="1" applyFont="1" applyFill="1" applyBorder="1" applyProtection="1"/>
    <xf numFmtId="0" fontId="38" fillId="13" borderId="8" xfId="24" applyFont="1" applyFill="1" applyBorder="1" applyAlignment="1" applyProtection="1">
      <alignment vertical="center"/>
    </xf>
    <xf numFmtId="0" fontId="38" fillId="13" borderId="0" xfId="24" applyFont="1" applyFill="1" applyBorder="1" applyAlignment="1" applyProtection="1">
      <alignment vertical="center"/>
    </xf>
    <xf numFmtId="0" fontId="38" fillId="13" borderId="9" xfId="24" applyFont="1" applyFill="1" applyBorder="1" applyAlignment="1" applyProtection="1">
      <alignment vertical="center"/>
    </xf>
    <xf numFmtId="37" fontId="38" fillId="19" borderId="131" xfId="24" applyNumberFormat="1" applyFont="1" applyFill="1" applyBorder="1" applyAlignment="1" applyProtection="1">
      <alignment vertical="center"/>
    </xf>
    <xf numFmtId="37" fontId="25" fillId="13" borderId="51" xfId="24" applyNumberFormat="1" applyFont="1" applyFill="1" applyBorder="1" applyAlignment="1" applyProtection="1">
      <alignment vertical="center"/>
      <protection locked="0"/>
    </xf>
    <xf numFmtId="37" fontId="25" fillId="0" borderId="51" xfId="24" applyNumberFormat="1" applyFont="1" applyFill="1" applyBorder="1" applyAlignment="1" applyProtection="1">
      <alignment vertical="center"/>
      <protection locked="0"/>
    </xf>
    <xf numFmtId="37" fontId="38" fillId="19" borderId="51" xfId="24" applyNumberFormat="1" applyFont="1" applyFill="1" applyBorder="1" applyAlignment="1" applyProtection="1">
      <alignment vertical="center"/>
    </xf>
    <xf numFmtId="37" fontId="25" fillId="0" borderId="51" xfId="0" applyNumberFormat="1" applyFont="1" applyFill="1" applyBorder="1" applyAlignment="1" applyProtection="1">
      <alignment horizontal="right" vertical="center"/>
      <protection locked="0"/>
    </xf>
    <xf numFmtId="37" fontId="25" fillId="0" borderId="132" xfId="24" applyNumberFormat="1" applyFont="1" applyFill="1" applyBorder="1" applyAlignment="1" applyProtection="1">
      <alignment horizontal="right" vertical="center"/>
      <protection locked="0"/>
    </xf>
    <xf numFmtId="37" fontId="43" fillId="19" borderId="133" xfId="24" applyNumberFormat="1" applyFont="1" applyFill="1" applyBorder="1" applyProtection="1"/>
    <xf numFmtId="37" fontId="38" fillId="19" borderId="58" xfId="24" applyNumberFormat="1" applyFont="1" applyFill="1" applyBorder="1" applyAlignment="1" applyProtection="1">
      <alignment vertical="center"/>
    </xf>
    <xf numFmtId="37" fontId="25" fillId="14" borderId="34" xfId="24" applyNumberFormat="1" applyFont="1" applyFill="1" applyBorder="1" applyAlignment="1" applyProtection="1">
      <alignment vertical="center"/>
    </xf>
    <xf numFmtId="37" fontId="38" fillId="19" borderId="34" xfId="24" applyNumberFormat="1" applyFont="1" applyFill="1" applyBorder="1" applyAlignment="1" applyProtection="1">
      <alignment vertical="center"/>
    </xf>
    <xf numFmtId="37" fontId="25" fillId="23" borderId="34" xfId="24" applyNumberFormat="1" applyFont="1" applyFill="1" applyBorder="1" applyAlignment="1" applyProtection="1">
      <alignment vertical="center"/>
    </xf>
    <xf numFmtId="37" fontId="25" fillId="14" borderId="37" xfId="24" applyNumberFormat="1" applyFont="1" applyFill="1" applyBorder="1" applyAlignment="1" applyProtection="1">
      <alignment horizontal="right" vertical="center"/>
    </xf>
    <xf numFmtId="37" fontId="25" fillId="23" borderId="37" xfId="24" applyNumberFormat="1" applyFont="1" applyFill="1" applyBorder="1" applyAlignment="1" applyProtection="1">
      <alignment horizontal="left" vertical="center"/>
    </xf>
    <xf numFmtId="37" fontId="43" fillId="19" borderId="95" xfId="24" applyNumberFormat="1" applyFont="1" applyFill="1" applyBorder="1" applyProtection="1"/>
    <xf numFmtId="0" fontId="35" fillId="13" borderId="8" xfId="24" applyFont="1" applyFill="1" applyBorder="1" applyAlignment="1" applyProtection="1">
      <alignment vertical="center"/>
    </xf>
    <xf numFmtId="0" fontId="35" fillId="13" borderId="0" xfId="24" applyFont="1" applyFill="1" applyBorder="1" applyAlignment="1" applyProtection="1">
      <alignment vertical="center"/>
    </xf>
    <xf numFmtId="0" fontId="35" fillId="13" borderId="9" xfId="24" applyFont="1" applyFill="1" applyBorder="1" applyAlignment="1" applyProtection="1">
      <alignment vertical="center"/>
    </xf>
    <xf numFmtId="37" fontId="35" fillId="19" borderId="58" xfId="24" applyNumberFormat="1" applyFont="1" applyFill="1" applyBorder="1" applyAlignment="1" applyProtection="1">
      <alignment vertical="center"/>
    </xf>
    <xf numFmtId="37" fontId="26" fillId="14" borderId="34" xfId="24" applyNumberFormat="1" applyFont="1" applyFill="1" applyBorder="1" applyAlignment="1" applyProtection="1">
      <alignment vertical="center"/>
    </xf>
    <xf numFmtId="37" fontId="35" fillId="19" borderId="34" xfId="24" applyNumberFormat="1" applyFont="1" applyFill="1" applyBorder="1" applyAlignment="1" applyProtection="1">
      <alignment vertical="center"/>
    </xf>
    <xf numFmtId="37" fontId="40" fillId="19" borderId="95" xfId="24" applyNumberFormat="1" applyFont="1" applyFill="1" applyBorder="1" applyProtection="1"/>
    <xf numFmtId="0" fontId="23" fillId="0" borderId="0" xfId="0" applyFont="1" applyFill="1" applyBorder="1" applyProtection="1"/>
    <xf numFmtId="0" fontId="23" fillId="0" borderId="9" xfId="0" applyFont="1" applyFill="1" applyBorder="1" applyProtection="1"/>
    <xf numFmtId="37" fontId="32" fillId="19" borderId="69" xfId="0" applyNumberFormat="1" applyFont="1" applyFill="1" applyBorder="1" applyAlignment="1" applyProtection="1">
      <alignment horizontal="left" vertical="center"/>
    </xf>
    <xf numFmtId="0" fontId="0" fillId="0" borderId="134" xfId="0" applyFont="1" applyBorder="1" applyAlignment="1" applyProtection="1">
      <alignment horizontal="right" wrapText="1"/>
      <protection locked="0"/>
    </xf>
    <xf numFmtId="42" fontId="48" fillId="24" borderId="12" xfId="0" applyNumberFormat="1" applyFont="1" applyFill="1" applyBorder="1" applyAlignment="1" applyProtection="1">
      <alignment horizontal="center" vertical="center" wrapText="1"/>
    </xf>
    <xf numFmtId="0" fontId="46" fillId="0" borderId="2" xfId="0" applyFont="1" applyFill="1" applyBorder="1" applyProtection="1"/>
    <xf numFmtId="0" fontId="46" fillId="0" borderId="1" xfId="0" applyFont="1" applyFill="1" applyBorder="1" applyAlignment="1" applyProtection="1">
      <alignment horizontal="center" vertical="center" wrapText="1"/>
    </xf>
    <xf numFmtId="42" fontId="46" fillId="13" borderId="12" xfId="0" applyNumberFormat="1" applyFont="1" applyFill="1" applyBorder="1" applyAlignment="1" applyProtection="1">
      <alignment horizontal="center" vertical="center" wrapText="1"/>
    </xf>
    <xf numFmtId="0" fontId="0" fillId="0" borderId="11" xfId="0" applyFont="1" applyBorder="1" applyAlignment="1" applyProtection="1">
      <alignment wrapText="1"/>
      <protection locked="0"/>
    </xf>
    <xf numFmtId="49" fontId="0" fillId="0" borderId="17" xfId="23" applyNumberFormat="1" applyFont="1" applyBorder="1" applyAlignment="1" applyProtection="1">
      <alignment horizontal="justify" vertical="top" wrapText="1"/>
      <protection locked="0"/>
    </xf>
    <xf numFmtId="49" fontId="0" fillId="0" borderId="17" xfId="23" applyNumberFormat="1" applyFont="1" applyFill="1" applyBorder="1" applyAlignment="1" applyProtection="1">
      <alignment horizontal="justify" vertical="top" wrapText="1"/>
      <protection locked="0"/>
    </xf>
    <xf numFmtId="0" fontId="0" fillId="0" borderId="3" xfId="0" applyFont="1" applyBorder="1" applyAlignment="1" applyProtection="1">
      <alignment wrapText="1"/>
      <protection locked="0"/>
    </xf>
    <xf numFmtId="49" fontId="0" fillId="0" borderId="12" xfId="23" applyNumberFormat="1" applyFont="1" applyBorder="1" applyAlignment="1" applyProtection="1">
      <alignment horizontal="justify" vertical="top" wrapText="1"/>
      <protection locked="0"/>
    </xf>
    <xf numFmtId="49" fontId="0" fillId="0" borderId="12" xfId="23" applyNumberFormat="1" applyFont="1" applyFill="1" applyBorder="1" applyAlignment="1" applyProtection="1">
      <alignment horizontal="justify" vertical="top" wrapText="1"/>
      <protection locked="0"/>
    </xf>
    <xf numFmtId="0" fontId="0" fillId="0" borderId="11" xfId="0" applyFont="1" applyFill="1" applyBorder="1" applyAlignment="1" applyProtection="1">
      <alignment wrapText="1"/>
      <protection locked="0"/>
    </xf>
    <xf numFmtId="0" fontId="0" fillId="0" borderId="16" xfId="0" applyFont="1" applyBorder="1" applyAlignment="1" applyProtection="1">
      <alignment horizontal="right" wrapText="1"/>
      <protection locked="0"/>
    </xf>
    <xf numFmtId="49" fontId="0" fillId="0" borderId="12" xfId="0" applyNumberFormat="1" applyFont="1" applyBorder="1" applyAlignment="1" applyProtection="1">
      <alignment horizontal="justify" vertical="top" wrapText="1"/>
      <protection locked="0"/>
    </xf>
    <xf numFmtId="0" fontId="0" fillId="0" borderId="17" xfId="0" applyFont="1" applyBorder="1" applyAlignment="1" applyProtection="1">
      <alignment horizontal="right" wrapText="1"/>
      <protection locked="0"/>
    </xf>
    <xf numFmtId="0" fontId="52" fillId="0" borderId="40" xfId="0" applyFont="1" applyFill="1" applyBorder="1" applyAlignment="1" applyProtection="1">
      <alignment vertical="center" wrapText="1"/>
    </xf>
    <xf numFmtId="168" fontId="42" fillId="19" borderId="96" xfId="0" applyNumberFormat="1" applyFont="1" applyFill="1" applyBorder="1" applyAlignment="1" applyProtection="1">
      <alignment horizontal="right" vertical="center"/>
    </xf>
    <xf numFmtId="168" fontId="42" fillId="19" borderId="97" xfId="0" applyNumberFormat="1" applyFont="1" applyFill="1" applyBorder="1" applyAlignment="1" applyProtection="1">
      <alignment horizontal="right" vertical="center"/>
    </xf>
    <xf numFmtId="168" fontId="31" fillId="0" borderId="102" xfId="0" applyNumberFormat="1" applyFont="1" applyBorder="1" applyAlignment="1" applyProtection="1">
      <alignment horizontal="center" vertical="center" wrapText="1"/>
    </xf>
    <xf numFmtId="168" fontId="31" fillId="0" borderId="103" xfId="0" applyNumberFormat="1" applyFont="1" applyBorder="1" applyAlignment="1" applyProtection="1">
      <alignment horizontal="center" vertical="center"/>
    </xf>
    <xf numFmtId="168" fontId="30" fillId="0" borderId="2" xfId="0" applyNumberFormat="1" applyFont="1" applyBorder="1" applyAlignment="1" applyProtection="1">
      <alignment horizontal="left" vertical="top"/>
      <protection locked="0"/>
    </xf>
    <xf numFmtId="168" fontId="30" fillId="0" borderId="1" xfId="0" applyNumberFormat="1" applyFont="1" applyBorder="1" applyAlignment="1" applyProtection="1">
      <alignment horizontal="left" vertical="top"/>
      <protection locked="0"/>
    </xf>
    <xf numFmtId="168" fontId="30" fillId="0" borderId="3" xfId="0" applyNumberFormat="1" applyFont="1" applyBorder="1" applyAlignment="1" applyProtection="1">
      <alignment horizontal="left" vertical="top"/>
      <protection locked="0"/>
    </xf>
    <xf numFmtId="0" fontId="32" fillId="19" borderId="98" xfId="0" applyFont="1" applyFill="1" applyBorder="1" applyAlignment="1" applyProtection="1">
      <alignment horizontal="center" vertical="center" wrapText="1"/>
    </xf>
    <xf numFmtId="0" fontId="32" fillId="19" borderId="70" xfId="0" applyFont="1" applyFill="1" applyBorder="1" applyAlignment="1" applyProtection="1">
      <alignment horizontal="center" vertical="center" wrapText="1"/>
    </xf>
    <xf numFmtId="0" fontId="32" fillId="19" borderId="99" xfId="0" applyFont="1" applyFill="1" applyBorder="1" applyAlignment="1" applyProtection="1">
      <alignment horizontal="center" vertical="center" wrapText="1"/>
    </xf>
    <xf numFmtId="0" fontId="32" fillId="19" borderId="100" xfId="0" applyFont="1" applyFill="1" applyBorder="1" applyAlignment="1" applyProtection="1">
      <alignment horizontal="center" vertical="center" wrapText="1"/>
    </xf>
    <xf numFmtId="164" fontId="32" fillId="19" borderId="101" xfId="0" applyNumberFormat="1" applyFont="1" applyFill="1" applyBorder="1" applyAlignment="1" applyProtection="1">
      <alignment horizontal="center" vertical="center" wrapText="1"/>
    </xf>
    <xf numFmtId="164" fontId="32" fillId="19" borderId="72" xfId="0" applyNumberFormat="1" applyFont="1" applyFill="1" applyBorder="1" applyAlignment="1" applyProtection="1">
      <alignment horizontal="center" vertical="center" wrapText="1"/>
    </xf>
    <xf numFmtId="0" fontId="39" fillId="0" borderId="106" xfId="0" applyFont="1" applyFill="1" applyBorder="1" applyAlignment="1">
      <alignment horizontal="center" vertical="top" wrapText="1"/>
    </xf>
    <xf numFmtId="0" fontId="39" fillId="0" borderId="48" xfId="0" applyFont="1" applyFill="1" applyBorder="1" applyAlignment="1">
      <alignment horizontal="center" vertical="top"/>
    </xf>
    <xf numFmtId="0" fontId="39" fillId="0" borderId="107" xfId="0" applyFont="1" applyFill="1" applyBorder="1" applyAlignment="1">
      <alignment horizontal="center" vertical="top"/>
    </xf>
    <xf numFmtId="0" fontId="30" fillId="0" borderId="2" xfId="0" applyFont="1" applyFill="1" applyBorder="1" applyAlignment="1" applyProtection="1">
      <alignment horizontal="left"/>
    </xf>
    <xf numFmtId="0" fontId="30" fillId="0" borderId="1" xfId="0" applyFont="1" applyFill="1" applyBorder="1" applyAlignment="1" applyProtection="1">
      <alignment horizontal="left"/>
    </xf>
    <xf numFmtId="0" fontId="30" fillId="0" borderId="3" xfId="0" applyFont="1" applyFill="1" applyBorder="1" applyAlignment="1" applyProtection="1">
      <alignment horizontal="left"/>
    </xf>
    <xf numFmtId="41" fontId="35" fillId="19" borderId="108" xfId="0" applyNumberFormat="1" applyFont="1" applyFill="1" applyBorder="1" applyAlignment="1">
      <alignment horizontal="center" vertical="center" wrapText="1"/>
    </xf>
    <xf numFmtId="0" fontId="35" fillId="19" borderId="109" xfId="0" applyFont="1" applyFill="1" applyBorder="1" applyAlignment="1">
      <alignment horizontal="center" vertical="center" wrapText="1"/>
    </xf>
    <xf numFmtId="0" fontId="35" fillId="19" borderId="110" xfId="0" applyFont="1" applyFill="1" applyBorder="1" applyAlignment="1">
      <alignment horizontal="center" vertical="center" wrapText="1"/>
    </xf>
    <xf numFmtId="0" fontId="35" fillId="19" borderId="104" xfId="0" applyFont="1" applyFill="1" applyBorder="1" applyAlignment="1">
      <alignment horizontal="center" vertical="center" wrapText="1"/>
    </xf>
    <xf numFmtId="0" fontId="35" fillId="19" borderId="105" xfId="0" applyFont="1" applyFill="1" applyBorder="1" applyAlignment="1">
      <alignment horizontal="center" vertical="center" wrapText="1"/>
    </xf>
    <xf numFmtId="41" fontId="35" fillId="19" borderId="126" xfId="0" applyNumberFormat="1" applyFont="1" applyFill="1" applyBorder="1" applyAlignment="1">
      <alignment horizontal="center" vertical="center"/>
    </xf>
    <xf numFmtId="41" fontId="35" fillId="19" borderId="6" xfId="0" applyNumberFormat="1" applyFont="1" applyFill="1" applyBorder="1" applyAlignment="1">
      <alignment horizontal="center" vertical="center"/>
    </xf>
    <xf numFmtId="41" fontId="35" fillId="19" borderId="127" xfId="0" applyNumberFormat="1" applyFont="1" applyFill="1" applyBorder="1" applyAlignment="1">
      <alignment horizontal="center" vertical="center"/>
    </xf>
    <xf numFmtId="41" fontId="35" fillId="19" borderId="128" xfId="0" applyNumberFormat="1" applyFont="1" applyFill="1" applyBorder="1" applyAlignment="1">
      <alignment horizontal="center" vertical="center" wrapText="1"/>
    </xf>
    <xf numFmtId="41" fontId="35" fillId="19" borderId="129" xfId="0" applyNumberFormat="1" applyFont="1" applyFill="1" applyBorder="1" applyAlignment="1">
      <alignment horizontal="center" vertical="center" wrapText="1"/>
    </xf>
    <xf numFmtId="41" fontId="35" fillId="19" borderId="130" xfId="0" applyNumberFormat="1" applyFont="1" applyFill="1" applyBorder="1" applyAlignment="1">
      <alignment horizontal="center" vertical="center" wrapText="1"/>
    </xf>
    <xf numFmtId="0" fontId="39" fillId="0" borderId="8" xfId="0" applyFont="1" applyFill="1" applyBorder="1" applyAlignment="1" applyProtection="1">
      <alignment horizontal="center" vertical="top" wrapText="1"/>
    </xf>
    <xf numFmtId="0" fontId="39" fillId="0" borderId="0" xfId="0" applyFont="1" applyFill="1" applyBorder="1" applyAlignment="1" applyProtection="1">
      <alignment horizontal="center" vertical="top" wrapText="1"/>
    </xf>
    <xf numFmtId="0" fontId="30" fillId="0" borderId="8" xfId="0" applyFont="1" applyFill="1" applyBorder="1" applyAlignment="1" applyProtection="1">
      <alignment horizontal="left" vertical="center"/>
    </xf>
    <xf numFmtId="0" fontId="30" fillId="0" borderId="0" xfId="0" applyFont="1" applyFill="1" applyBorder="1" applyAlignment="1" applyProtection="1">
      <alignment horizontal="left" vertical="center"/>
    </xf>
    <xf numFmtId="3" fontId="38" fillId="19" borderId="12" xfId="24" applyNumberFormat="1" applyFont="1" applyFill="1" applyBorder="1" applyAlignment="1" applyProtection="1">
      <alignment horizontal="center" vertical="center" wrapText="1"/>
    </xf>
    <xf numFmtId="3" fontId="38" fillId="19" borderId="2" xfId="24" applyNumberFormat="1" applyFont="1" applyFill="1" applyBorder="1" applyAlignment="1" applyProtection="1">
      <alignment horizontal="center" vertical="center" wrapText="1"/>
    </xf>
    <xf numFmtId="1" fontId="38" fillId="19" borderId="12" xfId="24" applyNumberFormat="1" applyFont="1" applyFill="1" applyBorder="1" applyAlignment="1" applyProtection="1">
      <alignment horizontal="center" vertical="center" wrapText="1"/>
    </xf>
    <xf numFmtId="0" fontId="38" fillId="19" borderId="12" xfId="24" applyFont="1" applyFill="1" applyBorder="1" applyAlignment="1" applyProtection="1">
      <alignment horizontal="center" vertical="center"/>
    </xf>
    <xf numFmtId="0" fontId="25" fillId="0" borderId="31" xfId="0" applyFont="1" applyFill="1" applyBorder="1" applyAlignment="1" applyProtection="1">
      <alignment horizontal="left" vertical="center" wrapText="1"/>
    </xf>
    <xf numFmtId="0" fontId="28" fillId="0" borderId="56" xfId="0" applyFont="1" applyFill="1" applyBorder="1" applyAlignment="1" applyProtection="1">
      <alignment horizontal="center" wrapText="1"/>
    </xf>
    <xf numFmtId="0" fontId="28" fillId="0" borderId="94" xfId="0" applyFont="1" applyFill="1" applyBorder="1" applyAlignment="1" applyProtection="1">
      <alignment horizontal="center" wrapText="1"/>
    </xf>
    <xf numFmtId="0" fontId="39" fillId="0" borderId="0" xfId="0" applyFont="1" applyFill="1" applyAlignment="1" applyProtection="1">
      <alignment horizontal="left" vertical="top" wrapText="1"/>
    </xf>
    <xf numFmtId="0" fontId="38" fillId="19" borderId="31" xfId="0" applyFont="1" applyFill="1" applyBorder="1" applyAlignment="1" applyProtection="1">
      <alignment horizontal="left" vertical="center" wrapText="1"/>
    </xf>
    <xf numFmtId="0" fontId="43" fillId="19" borderId="95" xfId="24" applyFont="1" applyFill="1" applyBorder="1" applyAlignment="1" applyProtection="1">
      <alignment horizontal="right"/>
    </xf>
    <xf numFmtId="0" fontId="43" fillId="19" borderId="60" xfId="24" applyFont="1" applyFill="1" applyBorder="1" applyAlignment="1" applyProtection="1">
      <alignment horizontal="right"/>
    </xf>
    <xf numFmtId="0" fontId="38" fillId="19" borderId="54" xfId="0" applyFont="1" applyFill="1" applyBorder="1" applyAlignment="1" applyProtection="1">
      <alignment horizontal="left" vertical="center" wrapText="1"/>
    </xf>
    <xf numFmtId="0" fontId="25" fillId="0" borderId="51" xfId="0" applyFont="1" applyFill="1" applyBorder="1" applyAlignment="1" applyProtection="1">
      <alignment horizontal="left" vertical="center" wrapText="1"/>
    </xf>
    <xf numFmtId="0" fontId="25" fillId="0" borderId="52" xfId="0" applyFont="1" applyFill="1" applyBorder="1" applyAlignment="1" applyProtection="1">
      <alignment horizontal="left" vertical="center" wrapText="1"/>
    </xf>
    <xf numFmtId="0" fontId="25" fillId="0" borderId="53" xfId="0" applyFont="1" applyFill="1" applyBorder="1" applyAlignment="1" applyProtection="1">
      <alignment horizontal="left" vertical="center" wrapText="1"/>
    </xf>
    <xf numFmtId="0" fontId="25" fillId="0" borderId="51" xfId="24" applyFont="1" applyFill="1" applyBorder="1" applyAlignment="1" applyProtection="1">
      <alignment horizontal="left" vertical="center"/>
    </xf>
    <xf numFmtId="0" fontId="25" fillId="0" borderId="52" xfId="24" applyFont="1" applyFill="1" applyBorder="1" applyAlignment="1" applyProtection="1">
      <alignment horizontal="left" vertical="center"/>
    </xf>
    <xf numFmtId="0" fontId="25" fillId="0" borderId="53" xfId="24" applyFont="1" applyFill="1" applyBorder="1" applyAlignment="1" applyProtection="1">
      <alignment horizontal="left" vertical="center"/>
    </xf>
    <xf numFmtId="0" fontId="25" fillId="0" borderId="51" xfId="24" applyFont="1" applyFill="1" applyBorder="1" applyAlignment="1" applyProtection="1">
      <alignment horizontal="left" vertical="center" wrapText="1"/>
    </xf>
    <xf numFmtId="0" fontId="25" fillId="0" borderId="31" xfId="24" applyFont="1" applyFill="1" applyBorder="1" applyAlignment="1" applyProtection="1">
      <alignment horizontal="left" vertical="center"/>
    </xf>
    <xf numFmtId="0" fontId="25" fillId="0" borderId="31" xfId="24" applyFont="1" applyFill="1" applyBorder="1" applyAlignment="1" applyProtection="1">
      <alignment horizontal="left" vertical="center" wrapText="1"/>
    </xf>
    <xf numFmtId="3" fontId="35" fillId="19" borderId="12" xfId="24" applyNumberFormat="1" applyFont="1" applyFill="1" applyBorder="1" applyAlignment="1" applyProtection="1">
      <alignment horizontal="center" vertical="center" wrapText="1"/>
    </xf>
    <xf numFmtId="0" fontId="26" fillId="0" borderId="31" xfId="0" applyFont="1" applyFill="1" applyBorder="1" applyAlignment="1" applyProtection="1">
      <alignment horizontal="left" vertical="center" wrapText="1"/>
    </xf>
    <xf numFmtId="0" fontId="27" fillId="0" borderId="94" xfId="0" applyFont="1" applyFill="1" applyBorder="1" applyAlignment="1" applyProtection="1">
      <alignment horizontal="center" vertical="center"/>
    </xf>
    <xf numFmtId="0" fontId="26" fillId="0" borderId="31" xfId="24" applyFont="1" applyFill="1" applyBorder="1" applyAlignment="1" applyProtection="1">
      <alignment horizontal="left" vertical="center"/>
    </xf>
    <xf numFmtId="0" fontId="26" fillId="0" borderId="51" xfId="24" applyFont="1" applyFill="1" applyBorder="1" applyAlignment="1" applyProtection="1">
      <alignment horizontal="left" vertical="center"/>
    </xf>
    <xf numFmtId="0" fontId="26" fillId="0" borderId="52" xfId="24" applyFont="1" applyFill="1" applyBorder="1" applyAlignment="1" applyProtection="1">
      <alignment horizontal="left" vertical="center"/>
    </xf>
    <xf numFmtId="0" fontId="26" fillId="0" borderId="53" xfId="24" applyFont="1" applyFill="1" applyBorder="1" applyAlignment="1" applyProtection="1">
      <alignment horizontal="left" vertical="center"/>
    </xf>
    <xf numFmtId="0" fontId="35" fillId="19" borderId="31" xfId="0" applyFont="1" applyFill="1" applyBorder="1" applyAlignment="1" applyProtection="1">
      <alignment horizontal="left" vertical="center" wrapText="1"/>
    </xf>
    <xf numFmtId="0" fontId="26" fillId="0" borderId="38" xfId="0" applyFont="1" applyFill="1" applyBorder="1" applyAlignment="1" applyProtection="1">
      <alignment horizontal="left" vertical="center" wrapText="1"/>
    </xf>
    <xf numFmtId="0" fontId="40" fillId="19" borderId="95" xfId="24" applyFont="1" applyFill="1" applyBorder="1" applyAlignment="1" applyProtection="1">
      <alignment horizontal="right"/>
    </xf>
    <xf numFmtId="0" fontId="40" fillId="19" borderId="60" xfId="24" applyFont="1" applyFill="1" applyBorder="1" applyAlignment="1" applyProtection="1">
      <alignment horizontal="right"/>
    </xf>
    <xf numFmtId="0" fontId="26" fillId="0" borderId="51" xfId="0" applyFont="1" applyFill="1" applyBorder="1" applyAlignment="1" applyProtection="1">
      <alignment horizontal="left" vertical="center" wrapText="1"/>
    </xf>
    <xf numFmtId="0" fontId="26" fillId="0" borderId="52" xfId="0" applyFont="1" applyFill="1" applyBorder="1" applyAlignment="1" applyProtection="1">
      <alignment horizontal="left" vertical="center" wrapText="1"/>
    </xf>
    <xf numFmtId="0" fontId="26" fillId="0" borderId="53" xfId="0" applyFont="1" applyFill="1" applyBorder="1" applyAlignment="1" applyProtection="1">
      <alignment horizontal="left" vertical="center" wrapText="1"/>
    </xf>
    <xf numFmtId="0" fontId="26" fillId="14" borderId="1" xfId="0" applyFont="1" applyFill="1" applyBorder="1" applyAlignment="1">
      <alignment horizontal="left" vertical="center" wrapText="1"/>
    </xf>
    <xf numFmtId="0" fontId="26" fillId="14" borderId="3" xfId="0" applyFont="1" applyFill="1" applyBorder="1" applyAlignment="1">
      <alignment horizontal="left" vertical="center" wrapText="1"/>
    </xf>
    <xf numFmtId="0" fontId="26" fillId="0" borderId="32" xfId="0" applyFont="1" applyFill="1" applyBorder="1" applyAlignment="1" applyProtection="1">
      <alignment horizontal="left" vertical="center" wrapText="1"/>
    </xf>
    <xf numFmtId="1" fontId="35" fillId="19" borderId="12" xfId="24" applyNumberFormat="1" applyFont="1" applyFill="1" applyBorder="1" applyAlignment="1" applyProtection="1">
      <alignment horizontal="center" vertical="center" wrapText="1"/>
    </xf>
    <xf numFmtId="0" fontId="35" fillId="19" borderId="54" xfId="0" applyFont="1" applyFill="1" applyBorder="1" applyAlignment="1" applyProtection="1">
      <alignment horizontal="left" vertical="center" wrapText="1"/>
    </xf>
    <xf numFmtId="3" fontId="35" fillId="19" borderId="2" xfId="24" applyNumberFormat="1" applyFont="1" applyFill="1" applyBorder="1" applyAlignment="1" applyProtection="1">
      <alignment horizontal="center" vertical="center" wrapText="1"/>
    </xf>
    <xf numFmtId="0" fontId="35" fillId="19" borderId="12" xfId="24" applyFont="1" applyFill="1" applyBorder="1" applyAlignment="1" applyProtection="1">
      <alignment horizontal="center" vertical="center"/>
    </xf>
    <xf numFmtId="49" fontId="35" fillId="19" borderId="117" xfId="0" applyNumberFormat="1" applyFont="1" applyFill="1" applyBorder="1" applyAlignment="1" applyProtection="1">
      <alignment horizontal="center" vertical="center"/>
    </xf>
    <xf numFmtId="49" fontId="35" fillId="19" borderId="118" xfId="0" applyNumberFormat="1" applyFont="1" applyFill="1" applyBorder="1" applyAlignment="1" applyProtection="1">
      <alignment horizontal="center" vertical="center"/>
    </xf>
    <xf numFmtId="49" fontId="35" fillId="19" borderId="119" xfId="0" applyNumberFormat="1" applyFont="1" applyFill="1" applyBorder="1" applyAlignment="1" applyProtection="1">
      <alignment horizontal="center" vertical="center"/>
    </xf>
    <xf numFmtId="49" fontId="35" fillId="19" borderId="120" xfId="0" applyNumberFormat="1" applyFont="1" applyFill="1" applyBorder="1" applyAlignment="1" applyProtection="1">
      <alignment horizontal="center" vertical="center"/>
    </xf>
    <xf numFmtId="0" fontId="31" fillId="0" borderId="2" xfId="0" applyFont="1" applyFill="1" applyBorder="1" applyAlignment="1" applyProtection="1">
      <alignment horizontal="left" vertical="center"/>
    </xf>
    <xf numFmtId="0" fontId="31" fillId="0" borderId="1" xfId="0" applyFont="1" applyFill="1" applyBorder="1" applyAlignment="1" applyProtection="1">
      <alignment horizontal="left" vertical="center"/>
    </xf>
    <xf numFmtId="0" fontId="31" fillId="0" borderId="3" xfId="0" applyFont="1" applyFill="1" applyBorder="1" applyAlignment="1" applyProtection="1">
      <alignment horizontal="left" vertical="center"/>
    </xf>
    <xf numFmtId="0" fontId="31" fillId="0" borderId="106" xfId="0" applyFont="1" applyFill="1" applyBorder="1" applyAlignment="1" applyProtection="1">
      <alignment horizontal="center" vertical="center"/>
    </xf>
    <xf numFmtId="0" fontId="31" fillId="0" borderId="48" xfId="0" applyFont="1" applyFill="1" applyBorder="1" applyAlignment="1" applyProtection="1">
      <alignment horizontal="center" vertical="center"/>
    </xf>
    <xf numFmtId="0" fontId="31" fillId="0" borderId="107" xfId="0" applyFont="1" applyFill="1" applyBorder="1" applyAlignment="1" applyProtection="1">
      <alignment horizontal="center" vertical="center"/>
    </xf>
    <xf numFmtId="0" fontId="40" fillId="19" borderId="121" xfId="0" applyFont="1" applyFill="1" applyBorder="1" applyAlignment="1" applyProtection="1">
      <alignment horizontal="right" vertical="center" wrapText="1"/>
    </xf>
    <xf numFmtId="0" fontId="40" fillId="19" borderId="122" xfId="0" applyFont="1" applyFill="1" applyBorder="1" applyAlignment="1" applyProtection="1">
      <alignment horizontal="right" vertical="center" wrapText="1"/>
    </xf>
    <xf numFmtId="0" fontId="40" fillId="19" borderId="123" xfId="0" applyFont="1" applyFill="1" applyBorder="1" applyAlignment="1" applyProtection="1">
      <alignment horizontal="right" vertical="center" wrapText="1"/>
    </xf>
    <xf numFmtId="0" fontId="30" fillId="0" borderId="14" xfId="0" applyFont="1" applyFill="1" applyBorder="1" applyAlignment="1" applyProtection="1">
      <alignment horizontal="center" vertical="center" wrapText="1"/>
    </xf>
    <xf numFmtId="0" fontId="30" fillId="0" borderId="6" xfId="0" applyFont="1" applyFill="1" applyBorder="1" applyAlignment="1" applyProtection="1">
      <alignment horizontal="center" vertical="center"/>
    </xf>
    <xf numFmtId="0" fontId="30" fillId="0" borderId="7" xfId="0" applyFont="1" applyFill="1" applyBorder="1" applyAlignment="1" applyProtection="1">
      <alignment horizontal="center" vertical="center"/>
    </xf>
    <xf numFmtId="0" fontId="30" fillId="0" borderId="2" xfId="0" applyFont="1" applyFill="1" applyBorder="1" applyAlignment="1" applyProtection="1">
      <alignment horizontal="left" vertical="center"/>
    </xf>
    <xf numFmtId="0" fontId="30" fillId="0" borderId="1" xfId="0" applyFont="1" applyFill="1" applyBorder="1" applyAlignment="1" applyProtection="1">
      <alignment horizontal="left" vertical="center"/>
    </xf>
    <xf numFmtId="0" fontId="30" fillId="0" borderId="3" xfId="0" applyFont="1" applyFill="1" applyBorder="1" applyAlignment="1" applyProtection="1">
      <alignment horizontal="left" vertical="center"/>
    </xf>
    <xf numFmtId="49" fontId="32" fillId="19" borderId="92" xfId="0" applyNumberFormat="1" applyFont="1" applyFill="1" applyBorder="1" applyAlignment="1" applyProtection="1">
      <alignment horizontal="center" vertical="center"/>
    </xf>
    <xf numFmtId="49" fontId="32" fillId="19" borderId="88" xfId="0" applyNumberFormat="1" applyFont="1" applyFill="1" applyBorder="1" applyAlignment="1" applyProtection="1">
      <alignment horizontal="center" vertical="center"/>
    </xf>
    <xf numFmtId="49" fontId="32" fillId="19" borderId="87" xfId="0" applyNumberFormat="1" applyFont="1" applyFill="1" applyBorder="1" applyAlignment="1" applyProtection="1">
      <alignment horizontal="center" vertical="center"/>
    </xf>
    <xf numFmtId="0" fontId="32" fillId="19" borderId="50" xfId="0" applyFont="1" applyFill="1" applyBorder="1" applyAlignment="1" applyProtection="1">
      <alignment horizontal="left" vertical="center" wrapText="1"/>
    </xf>
    <xf numFmtId="0" fontId="32" fillId="19" borderId="71" xfId="0" applyFont="1" applyFill="1" applyBorder="1" applyAlignment="1" applyProtection="1">
      <alignment horizontal="left" vertical="center" wrapText="1"/>
    </xf>
    <xf numFmtId="0" fontId="32" fillId="19" borderId="67" xfId="0" applyFont="1" applyFill="1" applyBorder="1" applyAlignment="1" applyProtection="1">
      <alignment horizontal="left" vertical="center" wrapText="1"/>
    </xf>
    <xf numFmtId="0" fontId="28" fillId="14" borderId="50" xfId="0" applyFont="1" applyFill="1" applyBorder="1" applyAlignment="1" applyProtection="1">
      <alignment horizontal="left" vertical="center" wrapText="1"/>
    </xf>
    <xf numFmtId="0" fontId="28" fillId="14" borderId="71" xfId="0" applyFont="1" applyFill="1" applyBorder="1" applyAlignment="1" applyProtection="1">
      <alignment horizontal="left" vertical="center" wrapText="1"/>
    </xf>
    <xf numFmtId="0" fontId="28" fillId="14" borderId="67" xfId="0" applyFont="1" applyFill="1" applyBorder="1" applyAlignment="1" applyProtection="1">
      <alignment horizontal="left" vertical="center" wrapText="1"/>
    </xf>
    <xf numFmtId="37" fontId="32" fillId="19" borderId="98" xfId="0" applyNumberFormat="1" applyFont="1" applyFill="1" applyBorder="1" applyAlignment="1" applyProtection="1">
      <alignment horizontal="left" vertical="center"/>
    </xf>
    <xf numFmtId="37" fontId="32" fillId="19" borderId="101" xfId="0" applyNumberFormat="1" applyFont="1" applyFill="1" applyBorder="1" applyAlignment="1" applyProtection="1">
      <alignment horizontal="left" vertical="center"/>
    </xf>
    <xf numFmtId="0" fontId="46" fillId="0" borderId="0" xfId="0" applyFont="1" applyFill="1" applyBorder="1" applyAlignment="1" applyProtection="1">
      <alignment horizontal="center" vertical="center"/>
    </xf>
    <xf numFmtId="0" fontId="46" fillId="24" borderId="2" xfId="0" applyFont="1" applyFill="1" applyBorder="1" applyAlignment="1" applyProtection="1">
      <alignment horizontal="center" vertical="center" wrapText="1"/>
    </xf>
    <xf numFmtId="0" fontId="46" fillId="24" borderId="3" xfId="0" applyFont="1" applyFill="1" applyBorder="1" applyAlignment="1" applyProtection="1">
      <alignment horizontal="center" vertical="center" wrapText="1"/>
    </xf>
    <xf numFmtId="37" fontId="32" fillId="19" borderId="98" xfId="0" applyNumberFormat="1" applyFont="1" applyFill="1" applyBorder="1" applyAlignment="1" applyProtection="1">
      <alignment horizontal="left" vertical="center" wrapText="1"/>
    </xf>
    <xf numFmtId="37" fontId="32" fillId="19" borderId="101" xfId="0" applyNumberFormat="1" applyFont="1" applyFill="1" applyBorder="1" applyAlignment="1" applyProtection="1">
      <alignment horizontal="left" vertical="center" wrapText="1"/>
    </xf>
    <xf numFmtId="0" fontId="46" fillId="0" borderId="15" xfId="0" applyFont="1" applyBorder="1" applyAlignment="1" applyProtection="1">
      <alignment horizontal="left"/>
    </xf>
    <xf numFmtId="37" fontId="22" fillId="17" borderId="18" xfId="0" applyNumberFormat="1" applyFont="1" applyFill="1" applyBorder="1" applyAlignment="1" applyProtection="1">
      <alignment horizontal="right" vertical="center" wrapText="1"/>
      <protection locked="0"/>
    </xf>
    <xf numFmtId="37" fontId="22" fillId="17" borderId="19" xfId="0" applyNumberFormat="1" applyFont="1" applyFill="1" applyBorder="1" applyAlignment="1" applyProtection="1">
      <alignment horizontal="right" vertical="center" wrapText="1"/>
      <protection locked="0"/>
    </xf>
    <xf numFmtId="0" fontId="22" fillId="17" borderId="21" xfId="0" applyFont="1" applyFill="1" applyBorder="1" applyAlignment="1" applyProtection="1">
      <alignment horizontal="right" vertical="center" wrapText="1"/>
      <protection locked="0"/>
    </xf>
    <xf numFmtId="0" fontId="22" fillId="17" borderId="22" xfId="0" applyFont="1" applyFill="1" applyBorder="1" applyAlignment="1" applyProtection="1">
      <alignment horizontal="right" vertical="center" wrapText="1"/>
      <protection locked="0"/>
    </xf>
    <xf numFmtId="0" fontId="22" fillId="17" borderId="23" xfId="0" applyFont="1" applyFill="1" applyBorder="1" applyAlignment="1" applyProtection="1">
      <alignment horizontal="right" vertical="center" wrapText="1"/>
      <protection locked="0"/>
    </xf>
    <xf numFmtId="169" fontId="22" fillId="17" borderId="18" xfId="0" applyNumberFormat="1" applyFont="1" applyFill="1" applyBorder="1" applyAlignment="1" applyProtection="1">
      <alignment horizontal="center" vertical="center"/>
      <protection locked="0"/>
    </xf>
    <xf numFmtId="37" fontId="22" fillId="17" borderId="18" xfId="23" applyNumberFormat="1" applyFont="1" applyFill="1" applyBorder="1" applyAlignment="1" applyProtection="1">
      <alignment horizontal="right" vertical="center"/>
      <protection locked="0"/>
    </xf>
    <xf numFmtId="37" fontId="24" fillId="14" borderId="12" xfId="0" applyNumberFormat="1" applyFont="1" applyFill="1" applyBorder="1" applyAlignment="1" applyProtection="1">
      <alignment horizontal="right" vertical="center" wrapText="1"/>
      <protection locked="0"/>
    </xf>
    <xf numFmtId="37" fontId="24" fillId="14" borderId="20" xfId="0" applyNumberFormat="1" applyFont="1" applyFill="1" applyBorder="1" applyAlignment="1" applyProtection="1">
      <alignment horizontal="right" vertical="center" wrapText="1"/>
      <protection locked="0"/>
    </xf>
    <xf numFmtId="0" fontId="24" fillId="0" borderId="24" xfId="0" applyFont="1" applyFill="1" applyBorder="1" applyAlignment="1" applyProtection="1">
      <alignment horizontal="justify" vertical="top" wrapText="1"/>
      <protection locked="0"/>
    </xf>
    <xf numFmtId="0" fontId="24" fillId="0" borderId="12" xfId="0" applyFont="1" applyFill="1" applyBorder="1" applyAlignment="1" applyProtection="1">
      <alignment horizontal="justify" vertical="top" wrapText="1"/>
      <protection locked="0"/>
    </xf>
    <xf numFmtId="0" fontId="24" fillId="0" borderId="12" xfId="0" applyFont="1" applyFill="1" applyBorder="1" applyAlignment="1" applyProtection="1">
      <alignment horizontal="left" vertical="top" wrapText="1"/>
      <protection locked="0"/>
    </xf>
    <xf numFmtId="0" fontId="24" fillId="0" borderId="12" xfId="0" applyFont="1" applyFill="1" applyBorder="1" applyAlignment="1" applyProtection="1">
      <alignment horizontal="center" vertical="center" wrapText="1"/>
      <protection locked="0"/>
    </xf>
    <xf numFmtId="169" fontId="24" fillId="0" borderId="12" xfId="0" applyNumberFormat="1" applyFont="1" applyFill="1" applyBorder="1" applyAlignment="1" applyProtection="1">
      <alignment horizontal="center" vertical="center"/>
      <protection locked="0"/>
    </xf>
    <xf numFmtId="171" fontId="24" fillId="0" borderId="2" xfId="23" applyNumberFormat="1" applyFont="1" applyFill="1" applyBorder="1" applyAlignment="1" applyProtection="1">
      <alignment horizontal="right" vertical="center"/>
      <protection locked="0"/>
    </xf>
    <xf numFmtId="171" fontId="24" fillId="0" borderId="1" xfId="23" applyNumberFormat="1" applyFont="1" applyFill="1" applyBorder="1" applyAlignment="1" applyProtection="1">
      <alignment horizontal="right" vertical="center"/>
      <protection locked="0"/>
    </xf>
    <xf numFmtId="171" fontId="24" fillId="0" borderId="3" xfId="23" applyNumberFormat="1" applyFont="1" applyFill="1" applyBorder="1" applyAlignment="1" applyProtection="1">
      <alignment horizontal="right" vertical="center"/>
      <protection locked="0"/>
    </xf>
    <xf numFmtId="37" fontId="24" fillId="0" borderId="2" xfId="0" applyNumberFormat="1" applyFont="1" applyFill="1" applyBorder="1" applyAlignment="1" applyProtection="1">
      <alignment horizontal="right" vertical="center" wrapText="1"/>
      <protection locked="0"/>
    </xf>
    <xf numFmtId="37" fontId="24" fillId="0" borderId="1" xfId="0" applyNumberFormat="1" applyFont="1" applyFill="1" applyBorder="1" applyAlignment="1" applyProtection="1">
      <alignment horizontal="right" vertical="center" wrapText="1"/>
      <protection locked="0"/>
    </xf>
    <xf numFmtId="37" fontId="24" fillId="0" borderId="3" xfId="0" applyNumberFormat="1" applyFont="1" applyFill="1" applyBorder="1" applyAlignment="1" applyProtection="1">
      <alignment horizontal="right" vertical="center" wrapText="1"/>
      <protection locked="0"/>
    </xf>
    <xf numFmtId="37" fontId="24" fillId="0" borderId="12" xfId="0" applyNumberFormat="1" applyFont="1" applyFill="1" applyBorder="1" applyAlignment="1" applyProtection="1">
      <alignment horizontal="right" vertical="center" wrapText="1"/>
      <protection locked="0"/>
    </xf>
    <xf numFmtId="37" fontId="24" fillId="14" borderId="2" xfId="0" applyNumberFormat="1" applyFont="1" applyFill="1" applyBorder="1" applyAlignment="1" applyProtection="1">
      <alignment horizontal="right" vertical="center" wrapText="1"/>
      <protection locked="0"/>
    </xf>
    <xf numFmtId="37" fontId="24" fillId="14" borderId="1" xfId="0" applyNumberFormat="1" applyFont="1" applyFill="1" applyBorder="1" applyAlignment="1" applyProtection="1">
      <alignment horizontal="right" vertical="center" wrapText="1"/>
      <protection locked="0"/>
    </xf>
    <xf numFmtId="37" fontId="24" fillId="14" borderId="3" xfId="0" applyNumberFormat="1" applyFont="1" applyFill="1" applyBorder="1" applyAlignment="1" applyProtection="1">
      <alignment horizontal="right" vertical="center" wrapText="1"/>
      <protection locked="0"/>
    </xf>
    <xf numFmtId="0" fontId="24" fillId="0" borderId="25" xfId="0" applyFont="1" applyFill="1" applyBorder="1" applyAlignment="1" applyProtection="1">
      <alignment horizontal="justify" vertical="top" wrapText="1"/>
      <protection locked="0"/>
    </xf>
    <xf numFmtId="0" fontId="24" fillId="0" borderId="1" xfId="0" applyFont="1" applyFill="1" applyBorder="1" applyAlignment="1" applyProtection="1">
      <alignment horizontal="justify" vertical="top" wrapText="1"/>
      <protection locked="0"/>
    </xf>
    <xf numFmtId="0" fontId="24" fillId="0" borderId="3" xfId="0" applyFont="1" applyFill="1" applyBorder="1" applyAlignment="1" applyProtection="1">
      <alignment horizontal="justify" vertical="top" wrapText="1"/>
      <protection locked="0"/>
    </xf>
    <xf numFmtId="37" fontId="24" fillId="0" borderId="111" xfId="0" applyNumberFormat="1" applyFont="1" applyFill="1" applyBorder="1" applyAlignment="1" applyProtection="1">
      <alignment horizontal="right" vertical="center" wrapText="1"/>
      <protection locked="0"/>
    </xf>
    <xf numFmtId="37" fontId="24" fillId="0" borderId="112" xfId="0" applyNumberFormat="1" applyFont="1" applyFill="1" applyBorder="1" applyAlignment="1" applyProtection="1">
      <alignment horizontal="right" vertical="center" wrapText="1"/>
      <protection locked="0"/>
    </xf>
    <xf numFmtId="37" fontId="24" fillId="0" borderId="113" xfId="0" applyNumberFormat="1" applyFont="1" applyFill="1" applyBorder="1" applyAlignment="1" applyProtection="1">
      <alignment horizontal="right" vertical="center" wrapText="1"/>
      <protection locked="0"/>
    </xf>
    <xf numFmtId="169" fontId="24" fillId="0" borderId="0" xfId="23" applyNumberFormat="1" applyFont="1" applyBorder="1" applyAlignment="1" applyProtection="1">
      <alignment horizontal="center"/>
      <protection locked="0"/>
    </xf>
    <xf numFmtId="3" fontId="24" fillId="0" borderId="0" xfId="0" applyNumberFormat="1" applyFont="1" applyBorder="1" applyAlignment="1" applyProtection="1">
      <alignment horizontal="center"/>
      <protection locked="0"/>
    </xf>
    <xf numFmtId="0" fontId="32" fillId="17" borderId="14" xfId="0" applyFont="1" applyFill="1" applyBorder="1" applyAlignment="1" applyProtection="1">
      <alignment horizontal="center"/>
    </xf>
    <xf numFmtId="0" fontId="32" fillId="17" borderId="6" xfId="0" applyFont="1" applyFill="1" applyBorder="1" applyAlignment="1" applyProtection="1">
      <alignment horizontal="center"/>
    </xf>
    <xf numFmtId="0" fontId="32" fillId="17" borderId="7" xfId="0" applyFont="1" applyFill="1" applyBorder="1" applyAlignment="1" applyProtection="1">
      <alignment horizontal="center"/>
    </xf>
    <xf numFmtId="0" fontId="32" fillId="17" borderId="10" xfId="0" applyFont="1" applyFill="1" applyBorder="1" applyAlignment="1" applyProtection="1">
      <alignment horizontal="center" vertical="center"/>
    </xf>
    <xf numFmtId="0" fontId="32" fillId="17" borderId="15" xfId="0" applyFont="1" applyFill="1" applyBorder="1" applyAlignment="1" applyProtection="1">
      <alignment horizontal="center" vertical="center"/>
    </xf>
    <xf numFmtId="0" fontId="32" fillId="17" borderId="11" xfId="0" applyFont="1" applyFill="1" applyBorder="1" applyAlignment="1" applyProtection="1">
      <alignment horizontal="center" vertical="center"/>
    </xf>
    <xf numFmtId="0" fontId="32" fillId="17" borderId="8" xfId="0" applyFont="1" applyFill="1" applyBorder="1" applyAlignment="1" applyProtection="1">
      <alignment horizontal="center" vertical="center" wrapText="1"/>
    </xf>
    <xf numFmtId="0" fontId="32" fillId="17" borderId="0" xfId="0" applyFont="1" applyFill="1" applyBorder="1" applyAlignment="1" applyProtection="1">
      <alignment horizontal="center" vertical="center" wrapText="1"/>
    </xf>
    <xf numFmtId="0" fontId="32" fillId="17" borderId="9" xfId="0" applyFont="1" applyFill="1" applyBorder="1" applyAlignment="1" applyProtection="1">
      <alignment horizontal="center" vertical="center" wrapText="1"/>
    </xf>
    <xf numFmtId="0" fontId="32" fillId="17" borderId="8" xfId="0" applyFont="1" applyFill="1" applyBorder="1" applyAlignment="1" applyProtection="1">
      <alignment horizontal="center" vertical="center"/>
    </xf>
    <xf numFmtId="0" fontId="32" fillId="17" borderId="0" xfId="0" applyFont="1" applyFill="1" applyBorder="1" applyAlignment="1" applyProtection="1">
      <alignment horizontal="center" vertical="center"/>
    </xf>
    <xf numFmtId="0" fontId="32" fillId="17" borderId="9" xfId="0" applyFont="1" applyFill="1" applyBorder="1" applyAlignment="1" applyProtection="1">
      <alignment horizontal="center" vertical="center"/>
    </xf>
    <xf numFmtId="0" fontId="32" fillId="17" borderId="17" xfId="0" applyFont="1" applyFill="1" applyBorder="1" applyAlignment="1" applyProtection="1">
      <alignment horizontal="center" vertical="center"/>
    </xf>
    <xf numFmtId="0" fontId="32" fillId="17" borderId="10" xfId="0" applyFont="1" applyFill="1" applyBorder="1" applyAlignment="1" applyProtection="1">
      <alignment horizontal="center" wrapText="1"/>
    </xf>
    <xf numFmtId="0" fontId="32" fillId="17" borderId="15" xfId="0" applyFont="1" applyFill="1" applyBorder="1" applyAlignment="1" applyProtection="1">
      <alignment horizontal="center" wrapText="1"/>
    </xf>
    <xf numFmtId="0" fontId="32" fillId="17" borderId="11" xfId="0" applyFont="1" applyFill="1" applyBorder="1" applyAlignment="1" applyProtection="1">
      <alignment horizontal="center" wrapText="1"/>
    </xf>
    <xf numFmtId="0" fontId="30" fillId="0" borderId="26" xfId="0" applyFont="1" applyFill="1" applyBorder="1" applyAlignment="1" applyProtection="1">
      <alignment horizontal="center" vertical="center"/>
    </xf>
    <xf numFmtId="0" fontId="30" fillId="0" borderId="27" xfId="0" applyFont="1" applyFill="1" applyBorder="1" applyAlignment="1" applyProtection="1">
      <alignment horizontal="center" vertical="center"/>
    </xf>
    <xf numFmtId="0" fontId="30" fillId="0" borderId="28" xfId="0" applyFont="1" applyFill="1" applyBorder="1" applyAlignment="1" applyProtection="1">
      <alignment horizontal="center" vertical="center"/>
    </xf>
    <xf numFmtId="0" fontId="32" fillId="17" borderId="24" xfId="0" applyFont="1" applyFill="1" applyBorder="1" applyAlignment="1" applyProtection="1">
      <alignment horizontal="center" vertical="center"/>
    </xf>
    <xf numFmtId="0" fontId="32" fillId="17" borderId="12" xfId="0" applyFont="1" applyFill="1" applyBorder="1" applyAlignment="1" applyProtection="1">
      <alignment horizontal="center" vertical="center"/>
    </xf>
    <xf numFmtId="0" fontId="32" fillId="17" borderId="12" xfId="0" applyFont="1" applyFill="1" applyBorder="1" applyAlignment="1" applyProtection="1">
      <alignment horizontal="center" vertical="center" wrapText="1"/>
    </xf>
    <xf numFmtId="0" fontId="32" fillId="17" borderId="2" xfId="0" applyFont="1" applyFill="1" applyBorder="1" applyAlignment="1" applyProtection="1">
      <alignment horizontal="center" vertical="center" wrapText="1"/>
    </xf>
    <xf numFmtId="0" fontId="32" fillId="17" borderId="14" xfId="0" applyFont="1" applyFill="1" applyBorder="1" applyAlignment="1" applyProtection="1">
      <alignment horizontal="center" vertical="center" wrapText="1"/>
    </xf>
    <xf numFmtId="0" fontId="32" fillId="17" borderId="6" xfId="0" applyFont="1" applyFill="1" applyBorder="1" applyAlignment="1" applyProtection="1">
      <alignment horizontal="center" vertical="center" wrapText="1"/>
    </xf>
    <xf numFmtId="0" fontId="32" fillId="17" borderId="7" xfId="0" applyFont="1" applyFill="1" applyBorder="1" applyAlignment="1" applyProtection="1">
      <alignment horizontal="center" vertical="center" wrapText="1"/>
    </xf>
    <xf numFmtId="0" fontId="32" fillId="17" borderId="10" xfId="0" applyFont="1" applyFill="1" applyBorder="1" applyAlignment="1" applyProtection="1">
      <alignment horizontal="center" vertical="center" wrapText="1"/>
    </xf>
    <xf numFmtId="0" fontId="32" fillId="17" borderId="15" xfId="0" applyFont="1" applyFill="1" applyBorder="1" applyAlignment="1" applyProtection="1">
      <alignment horizontal="center" vertical="center" wrapText="1"/>
    </xf>
    <xf numFmtId="0" fontId="32" fillId="17" borderId="11" xfId="0" applyFont="1" applyFill="1" applyBorder="1" applyAlignment="1" applyProtection="1">
      <alignment horizontal="center" vertical="center" wrapText="1"/>
    </xf>
    <xf numFmtId="0" fontId="32" fillId="17" borderId="29" xfId="0" applyFont="1" applyFill="1" applyBorder="1" applyAlignment="1" applyProtection="1">
      <alignment horizontal="center" vertical="center" wrapText="1"/>
    </xf>
    <xf numFmtId="0" fontId="32" fillId="17" borderId="5" xfId="0" applyFont="1" applyFill="1" applyBorder="1" applyAlignment="1" applyProtection="1">
      <alignment horizontal="center" vertical="center" wrapText="1"/>
    </xf>
    <xf numFmtId="0" fontId="32" fillId="17" borderId="30" xfId="0" applyFont="1" applyFill="1" applyBorder="1" applyAlignment="1" applyProtection="1">
      <alignment horizontal="center" vertical="center" wrapText="1"/>
    </xf>
    <xf numFmtId="49" fontId="30" fillId="0" borderId="2" xfId="0" applyNumberFormat="1" applyFont="1" applyFill="1" applyBorder="1" applyAlignment="1" applyProtection="1">
      <alignment horizontal="left" vertical="center" wrapText="1"/>
    </xf>
    <xf numFmtId="49" fontId="30" fillId="0" borderId="1" xfId="0" applyNumberFormat="1" applyFont="1" applyFill="1" applyBorder="1" applyAlignment="1" applyProtection="1">
      <alignment horizontal="left" vertical="center" wrapText="1"/>
    </xf>
    <xf numFmtId="49" fontId="30" fillId="0" borderId="3" xfId="0" applyNumberFormat="1" applyFont="1" applyFill="1" applyBorder="1" applyAlignment="1" applyProtection="1">
      <alignment horizontal="left" vertical="center" wrapText="1"/>
    </xf>
    <xf numFmtId="3" fontId="24" fillId="0" borderId="13" xfId="0" applyNumberFormat="1" applyFont="1" applyBorder="1" applyAlignment="1">
      <alignment horizontal="center"/>
    </xf>
    <xf numFmtId="0" fontId="24" fillId="0" borderId="13" xfId="0" applyFont="1" applyBorder="1" applyAlignment="1">
      <alignment horizontal="center"/>
    </xf>
    <xf numFmtId="37" fontId="24" fillId="0" borderId="114" xfId="0" applyNumberFormat="1" applyFont="1" applyFill="1" applyBorder="1" applyAlignment="1" applyProtection="1">
      <alignment horizontal="right" vertical="center" wrapText="1"/>
      <protection locked="0"/>
    </xf>
    <xf numFmtId="37" fontId="24" fillId="0" borderId="115" xfId="0" applyNumberFormat="1" applyFont="1" applyFill="1" applyBorder="1" applyAlignment="1" applyProtection="1">
      <alignment horizontal="right" vertical="center" wrapText="1"/>
      <protection locked="0"/>
    </xf>
    <xf numFmtId="37" fontId="24" fillId="0" borderId="116" xfId="0" applyNumberFormat="1" applyFont="1" applyFill="1" applyBorder="1" applyAlignment="1" applyProtection="1">
      <alignment horizontal="right" vertical="center" wrapText="1"/>
      <protection locked="0"/>
    </xf>
    <xf numFmtId="0" fontId="31" fillId="0" borderId="14" xfId="0" applyFont="1" applyBorder="1" applyAlignment="1">
      <alignment horizontal="center" vertical="center"/>
    </xf>
    <xf numFmtId="0" fontId="31" fillId="0" borderId="6" xfId="0" applyFont="1" applyBorder="1" applyAlignment="1">
      <alignment horizontal="center" vertical="center"/>
    </xf>
    <xf numFmtId="0" fontId="31" fillId="0" borderId="7" xfId="0" applyFont="1" applyBorder="1" applyAlignment="1">
      <alignment horizontal="center" vertical="center"/>
    </xf>
  </cellXfs>
  <cellStyles count="30">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oneda" xfId="23" builtinId="4"/>
    <cellStyle name="Normal" xfId="0" builtinId="0"/>
    <cellStyle name="Normal 2" xfId="24"/>
    <cellStyle name="Normal 3" xfId="25"/>
    <cellStyle name="Normal 4" xfId="26"/>
    <cellStyle name="Porcentaje" xfId="27" builtinId="5"/>
    <cellStyle name="Porcentual 2" xfId="28"/>
    <cellStyle name="Título de hoja" xfId="29"/>
  </cellStyles>
  <dxfs count="9">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colors>
    <mruColors>
      <color rgb="FFFFF2D4"/>
      <color rgb="FFFFE6CB"/>
      <color rgb="FFFF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xmlns:c16r2="http://schemas.microsoft.com/office/drawing/2015/06/chart">
              <c:ext xmlns:c16="http://schemas.microsoft.com/office/drawing/2014/chart" uri="{C3380CC4-5D6E-409C-BE32-E72D297353CC}">
                <c16:uniqueId val="{00000000-B4BD-4C7A-94D7-F55A22D85AC2}"/>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B4BD-4C7A-94D7-F55A22D85AC2}"/>
              </c:ext>
            </c:extLst>
          </c:dPt>
          <c:val>
            <c:numRef>
              <c:f>'PROYECCIONES INGRESOS'!$C$75:$C$77</c:f>
              <c:numCache>
                <c:formatCode>#,##0</c:formatCode>
                <c:ptCount val="3"/>
                <c:pt idx="0">
                  <c:v>8383280.6399999997</c:v>
                </c:pt>
                <c:pt idx="1">
                  <c:v>649316.56499999994</c:v>
                </c:pt>
                <c:pt idx="2">
                  <c:v>0</c:v>
                </c:pt>
              </c:numCache>
            </c:numRef>
          </c:val>
          <c:extLst xmlns:c16r2="http://schemas.microsoft.com/office/drawing/2015/06/chart">
            <c:ext xmlns:c16="http://schemas.microsoft.com/office/drawing/2014/chart" uri="{C3380CC4-5D6E-409C-BE32-E72D297353CC}">
              <c16:uniqueId val="{00000002-B4BD-4C7A-94D7-F55A22D85AC2}"/>
            </c:ext>
          </c:extLst>
        </c:ser>
        <c:dLbls>
          <c:showLegendKey val="0"/>
          <c:showVal val="0"/>
          <c:showCatName val="0"/>
          <c:showSerName val="0"/>
          <c:showPercent val="0"/>
          <c:showBubbleSize val="0"/>
        </c:dLbls>
        <c:gapWidth val="18"/>
        <c:overlap val="90"/>
        <c:axId val="40991360"/>
        <c:axId val="41009536"/>
      </c:barChart>
      <c:catAx>
        <c:axId val="40991360"/>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41009536"/>
        <c:crosses val="autoZero"/>
        <c:auto val="1"/>
        <c:lblAlgn val="ctr"/>
        <c:lblOffset val="100"/>
        <c:noMultiLvlLbl val="0"/>
      </c:catAx>
      <c:valAx>
        <c:axId val="41009536"/>
        <c:scaling>
          <c:orientation val="minMax"/>
        </c:scaling>
        <c:delete val="1"/>
        <c:axPos val="l"/>
        <c:majorGridlines/>
        <c:numFmt formatCode="#,##0" sourceLinked="1"/>
        <c:majorTickMark val="out"/>
        <c:minorTickMark val="none"/>
        <c:tickLblPos val="nextTo"/>
        <c:crossAx val="40991360"/>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0-0B64-4C63-9CB5-56A1D5AD3A9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0B64-4C63-9CB5-56A1D5AD3A9E}"/>
              </c:ext>
            </c:extLst>
          </c:dPt>
          <c:dPt>
            <c:idx val="3"/>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2-0B64-4C63-9CB5-56A1D5AD3A9E}"/>
              </c:ext>
            </c:extLst>
          </c:dPt>
          <c:dPt>
            <c:idx val="4"/>
            <c:invertIfNegative val="0"/>
            <c:bubble3D val="0"/>
            <c:spPr>
              <a:solidFill>
                <a:srgbClr val="7030A0"/>
              </a:solidFill>
            </c:spPr>
            <c:extLst xmlns:c16r2="http://schemas.microsoft.com/office/drawing/2015/06/chart">
              <c:ext xmlns:c16="http://schemas.microsoft.com/office/drawing/2014/chart" uri="{C3380CC4-5D6E-409C-BE32-E72D297353CC}">
                <c16:uniqueId val="{00000003-0B64-4C63-9CB5-56A1D5AD3A9E}"/>
              </c:ext>
            </c:extLst>
          </c:dPt>
          <c:cat>
            <c:numRef>
              <c:f>'PROYECCIONES INGRESOS'!$A$81:$A$87</c:f>
              <c:numCache>
                <c:formatCode>General</c:formatCode>
                <c:ptCount val="7"/>
                <c:pt idx="0">
                  <c:v>1.1000000000000001</c:v>
                </c:pt>
                <c:pt idx="1">
                  <c:v>1.2</c:v>
                </c:pt>
                <c:pt idx="2">
                  <c:v>1.3</c:v>
                </c:pt>
                <c:pt idx="3">
                  <c:v>1.4</c:v>
                </c:pt>
                <c:pt idx="4">
                  <c:v>1.5</c:v>
                </c:pt>
                <c:pt idx="5">
                  <c:v>1.6</c:v>
                </c:pt>
                <c:pt idx="6">
                  <c:v>1.7</c:v>
                </c:pt>
              </c:numCache>
            </c:numRef>
          </c:cat>
          <c:val>
            <c:numRef>
              <c:f>'PROYECCIONES INGRESOS'!$C$81:$C$87</c:f>
              <c:numCache>
                <c:formatCode>_(* #,##0_);_(* \(#,##0\);_(* "-"_);_(@_)</c:formatCode>
                <c:ptCount val="7"/>
                <c:pt idx="0">
                  <c:v>9032597.1449999996</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4-0B64-4C63-9CB5-56A1D5AD3A9E}"/>
            </c:ext>
          </c:extLst>
        </c:ser>
        <c:dLbls>
          <c:showLegendKey val="0"/>
          <c:showVal val="0"/>
          <c:showCatName val="0"/>
          <c:showSerName val="0"/>
          <c:showPercent val="0"/>
          <c:showBubbleSize val="0"/>
        </c:dLbls>
        <c:gapWidth val="55"/>
        <c:gapDepth val="55"/>
        <c:shape val="cylinder"/>
        <c:axId val="40844672"/>
        <c:axId val="40850560"/>
        <c:axId val="0"/>
      </c:bar3DChart>
      <c:catAx>
        <c:axId val="40844672"/>
        <c:scaling>
          <c:orientation val="minMax"/>
        </c:scaling>
        <c:delete val="0"/>
        <c:axPos val="l"/>
        <c:numFmt formatCode="General" sourceLinked="1"/>
        <c:majorTickMark val="none"/>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40850560"/>
        <c:crosses val="autoZero"/>
        <c:auto val="1"/>
        <c:lblAlgn val="ctr"/>
        <c:lblOffset val="100"/>
        <c:noMultiLvlLbl val="0"/>
      </c:catAx>
      <c:valAx>
        <c:axId val="40850560"/>
        <c:scaling>
          <c:orientation val="minMax"/>
        </c:scaling>
        <c:delete val="0"/>
        <c:axPos val="b"/>
        <c:majorGridlines/>
        <c:numFmt formatCode="_(* #,##0_);_(* \(#,##0\);_(* &quot;-&quot;_);_(@_)" sourceLinked="1"/>
        <c:majorTickMark val="none"/>
        <c:minorTickMark val="none"/>
        <c:tickLblPos val="nextTo"/>
        <c:crossAx val="40844672"/>
        <c:crosses val="autoZero"/>
        <c:crossBetween val="between"/>
      </c:valAx>
      <c:spPr>
        <a:noFill/>
        <a:ln w="25400">
          <a:noFill/>
        </a:ln>
      </c:spPr>
    </c:plotArea>
    <c:legend>
      <c:legendPos val="r"/>
      <c:overlay val="0"/>
    </c:legend>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0-0B64-4C63-9CB5-56A1D5AD3A9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0B64-4C63-9CB5-56A1D5AD3A9E}"/>
              </c:ext>
            </c:extLst>
          </c:dPt>
          <c:val>
            <c:numRef>
              <c:f>'PROYECCIONES INGRESOS'!$A$93:$A$95</c:f>
              <c:numCache>
                <c:formatCode>General</c:formatCode>
                <c:ptCount val="3"/>
                <c:pt idx="0">
                  <c:v>2.5</c:v>
                </c:pt>
                <c:pt idx="1">
                  <c:v>2.6</c:v>
                </c:pt>
                <c:pt idx="2">
                  <c:v>2.7</c:v>
                </c:pt>
              </c:numCache>
            </c:numRef>
          </c:val>
          <c:extLst xmlns:c16r2="http://schemas.microsoft.com/office/drawing/2015/06/chart">
            <c:ext xmlns:c16="http://schemas.microsoft.com/office/drawing/2014/chart" uri="{C3380CC4-5D6E-409C-BE32-E72D297353CC}">
              <c16:uniqueId val="{00000004-0B64-4C63-9CB5-56A1D5AD3A9E}"/>
            </c:ext>
          </c:extLst>
        </c:ser>
        <c:ser>
          <c:idx val="1"/>
          <c:order val="1"/>
          <c:invertIfNegative val="0"/>
          <c:val>
            <c:numRef>
              <c:f>'PROYECCIONES INGRESOS'!$C$93:$C$95</c:f>
              <c:numCache>
                <c:formatCode>_(* #,##0_);_(* \(#,##0\);_(* "-"_);_(@_)</c:formatCode>
                <c:ptCount val="3"/>
                <c:pt idx="0">
                  <c:v>0</c:v>
                </c:pt>
                <c:pt idx="1">
                  <c:v>0</c:v>
                </c:pt>
                <c:pt idx="2">
                  <c:v>0</c:v>
                </c:pt>
              </c:numCache>
            </c:numRef>
          </c:val>
        </c:ser>
        <c:dLbls>
          <c:showLegendKey val="0"/>
          <c:showVal val="0"/>
          <c:showCatName val="0"/>
          <c:showSerName val="0"/>
          <c:showPercent val="0"/>
          <c:showBubbleSize val="0"/>
        </c:dLbls>
        <c:gapWidth val="55"/>
        <c:gapDepth val="55"/>
        <c:shape val="cylinder"/>
        <c:axId val="41881600"/>
        <c:axId val="41883136"/>
        <c:axId val="0"/>
      </c:bar3DChart>
      <c:catAx>
        <c:axId val="41881600"/>
        <c:scaling>
          <c:orientation val="minMax"/>
        </c:scaling>
        <c:delete val="1"/>
        <c:axPos val="l"/>
        <c:numFmt formatCode="General" sourceLinked="1"/>
        <c:majorTickMark val="none"/>
        <c:minorTickMark val="none"/>
        <c:tickLblPos val="nextTo"/>
        <c:crossAx val="41883136"/>
        <c:crosses val="autoZero"/>
        <c:auto val="1"/>
        <c:lblAlgn val="ctr"/>
        <c:lblOffset val="100"/>
        <c:noMultiLvlLbl val="0"/>
      </c:catAx>
      <c:valAx>
        <c:axId val="41883136"/>
        <c:scaling>
          <c:orientation val="minMax"/>
        </c:scaling>
        <c:delete val="0"/>
        <c:axPos val="b"/>
        <c:majorGridlines/>
        <c:numFmt formatCode="General" sourceLinked="1"/>
        <c:majorTickMark val="none"/>
        <c:minorTickMark val="none"/>
        <c:tickLblPos val="nextTo"/>
        <c:crossAx val="41881600"/>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xmlns:c16r2="http://schemas.microsoft.com/office/drawing/2015/06/chart">
              <c:ext xmlns:c16="http://schemas.microsoft.com/office/drawing/2014/chart" uri="{C3380CC4-5D6E-409C-BE32-E72D297353CC}">
                <c16:uniqueId val="{00000000-BEA8-410B-8371-2DF84F48F4A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BEA8-410B-8371-2DF84F48F4AE}"/>
              </c:ext>
            </c:extLst>
          </c:dPt>
          <c:val>
            <c:numRef>
              <c:f>'PROYECCIONES EGRESOS'!$C$82:$C$86</c:f>
              <c:numCache>
                <c:formatCode>#,##0</c:formatCode>
                <c:ptCount val="5"/>
                <c:pt idx="0">
                  <c:v>9032597.1449999996</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2-BEA8-410B-8371-2DF84F48F4AE}"/>
            </c:ext>
          </c:extLst>
        </c:ser>
        <c:dLbls>
          <c:showLegendKey val="0"/>
          <c:showVal val="0"/>
          <c:showCatName val="0"/>
          <c:showSerName val="0"/>
          <c:showPercent val="0"/>
          <c:showBubbleSize val="0"/>
        </c:dLbls>
        <c:gapWidth val="18"/>
        <c:overlap val="90"/>
        <c:axId val="41037824"/>
        <c:axId val="41039360"/>
      </c:barChart>
      <c:catAx>
        <c:axId val="41037824"/>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41039360"/>
        <c:crosses val="autoZero"/>
        <c:auto val="1"/>
        <c:lblAlgn val="ctr"/>
        <c:lblOffset val="100"/>
        <c:noMultiLvlLbl val="0"/>
      </c:catAx>
      <c:valAx>
        <c:axId val="41039360"/>
        <c:scaling>
          <c:orientation val="minMax"/>
        </c:scaling>
        <c:delete val="1"/>
        <c:axPos val="l"/>
        <c:majorGridlines/>
        <c:numFmt formatCode="#,##0" sourceLinked="1"/>
        <c:majorTickMark val="out"/>
        <c:minorTickMark val="none"/>
        <c:tickLblPos val="nextTo"/>
        <c:crossAx val="41037824"/>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5</xdr:row>
      <xdr:rowOff>21801</xdr:rowOff>
    </xdr:to>
    <xdr:pic>
      <xdr:nvPicPr>
        <xdr:cNvPr id="6"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670935" y="1276350"/>
          <a:ext cx="0" cy="345651"/>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73</xdr:row>
      <xdr:rowOff>0</xdr:rowOff>
    </xdr:from>
    <xdr:to>
      <xdr:col>8</xdr:col>
      <xdr:colOff>857250</xdr:colOff>
      <xdr:row>78</xdr:row>
      <xdr:rowOff>0</xdr:rowOff>
    </xdr:to>
    <xdr:graphicFrame macro="">
      <xdr:nvGraphicFramePr>
        <xdr:cNvPr id="9109"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79</xdr:row>
      <xdr:rowOff>0</xdr:rowOff>
    </xdr:from>
    <xdr:to>
      <xdr:col>8</xdr:col>
      <xdr:colOff>857250</xdr:colOff>
      <xdr:row>88</xdr:row>
      <xdr:rowOff>0</xdr:rowOff>
    </xdr:to>
    <xdr:graphicFrame macro="">
      <xdr:nvGraphicFramePr>
        <xdr:cNvPr id="9110"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55418</xdr:colOff>
      <xdr:row>90</xdr:row>
      <xdr:rowOff>27708</xdr:rowOff>
    </xdr:from>
    <xdr:to>
      <xdr:col>8</xdr:col>
      <xdr:colOff>874568</xdr:colOff>
      <xdr:row>95</xdr:row>
      <xdr:rowOff>173180</xdr:rowOff>
    </xdr:to>
    <xdr:graphicFrame macro="">
      <xdr:nvGraphicFramePr>
        <xdr:cNvPr id="4"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xdr:colOff>
      <xdr:row>80</xdr:row>
      <xdr:rowOff>0</xdr:rowOff>
    </xdr:from>
    <xdr:to>
      <xdr:col>8</xdr:col>
      <xdr:colOff>1704975</xdr:colOff>
      <xdr:row>87</xdr:row>
      <xdr:rowOff>0</xdr:rowOff>
    </xdr:to>
    <xdr:graphicFrame macro="">
      <xdr:nvGraphicFramePr>
        <xdr:cNvPr id="10111"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763"/>
  <sheetViews>
    <sheetView topLeftCell="A34" zoomScale="110" zoomScaleNormal="110" workbookViewId="0">
      <selection activeCell="C50" sqref="C50"/>
    </sheetView>
  </sheetViews>
  <sheetFormatPr baseColWidth="10" defaultColWidth="0" defaultRowHeight="36.75" customHeight="1"/>
  <cols>
    <col min="1" max="1" width="7.5703125" style="43" customWidth="1"/>
    <col min="2" max="2" width="78.28515625" style="44" customWidth="1"/>
    <col min="3" max="3" width="21.7109375" style="64" customWidth="1"/>
    <col min="4" max="16384" width="0" style="42" hidden="1"/>
  </cols>
  <sheetData>
    <row r="1" spans="1:4" ht="53.25" customHeight="1">
      <c r="A1" s="412" t="s">
        <v>911</v>
      </c>
      <c r="B1" s="413"/>
      <c r="C1" s="413"/>
    </row>
    <row r="2" spans="1:4" s="68" customFormat="1" ht="28.5" customHeight="1">
      <c r="A2" s="414" t="s">
        <v>1151</v>
      </c>
      <c r="B2" s="415"/>
      <c r="C2" s="416"/>
      <c r="D2" s="126"/>
    </row>
    <row r="3" spans="1:4" s="73" customFormat="1" ht="22.5" customHeight="1">
      <c r="A3" s="417" t="s">
        <v>104</v>
      </c>
      <c r="B3" s="419" t="s">
        <v>3</v>
      </c>
      <c r="C3" s="421" t="s">
        <v>105</v>
      </c>
      <c r="D3" s="127"/>
    </row>
    <row r="4" spans="1:4" s="73" customFormat="1" ht="15" customHeight="1">
      <c r="A4" s="418"/>
      <c r="B4" s="420"/>
      <c r="C4" s="422"/>
      <c r="D4" s="127"/>
    </row>
    <row r="5" spans="1:4" s="73" customFormat="1" ht="3.75" customHeight="1">
      <c r="A5" s="214"/>
      <c r="B5" s="215"/>
      <c r="C5" s="216"/>
      <c r="D5" s="127"/>
    </row>
    <row r="6" spans="1:4" s="74" customFormat="1" ht="25.5" customHeight="1">
      <c r="A6" s="217">
        <v>1</v>
      </c>
      <c r="B6" s="218" t="s">
        <v>7</v>
      </c>
      <c r="C6" s="269">
        <f>SUM(C7+C9+C13+C14+C15+C16+C17+C23+C24)</f>
        <v>0</v>
      </c>
      <c r="D6" s="128"/>
    </row>
    <row r="7" spans="1:4" s="187" customFormat="1" ht="25.5" customHeight="1">
      <c r="A7" s="317">
        <v>1.1000000000000001</v>
      </c>
      <c r="B7" s="318" t="s">
        <v>106</v>
      </c>
      <c r="C7" s="319">
        <f>SUM(C8)</f>
        <v>0</v>
      </c>
      <c r="D7" s="186"/>
    </row>
    <row r="8" spans="1:4" s="205" customFormat="1" ht="25.5" customHeight="1">
      <c r="A8" s="262" t="s">
        <v>931</v>
      </c>
      <c r="B8" s="263" t="s">
        <v>932</v>
      </c>
      <c r="C8" s="272"/>
      <c r="D8" s="204"/>
    </row>
    <row r="9" spans="1:4" s="189" customFormat="1" ht="25.5" customHeight="1">
      <c r="A9" s="317">
        <v>1.2</v>
      </c>
      <c r="B9" s="318" t="s">
        <v>107</v>
      </c>
      <c r="C9" s="319">
        <f>SUM(C10:C12)</f>
        <v>0</v>
      </c>
      <c r="D9" s="188"/>
    </row>
    <row r="10" spans="1:4" s="205" customFormat="1" ht="25.5" customHeight="1">
      <c r="A10" s="262" t="s">
        <v>933</v>
      </c>
      <c r="B10" s="263" t="s">
        <v>934</v>
      </c>
      <c r="C10" s="272"/>
      <c r="D10" s="204"/>
    </row>
    <row r="11" spans="1:4" s="205" customFormat="1" ht="25.5" customHeight="1">
      <c r="A11" s="262" t="s">
        <v>935</v>
      </c>
      <c r="B11" s="263" t="s">
        <v>936</v>
      </c>
      <c r="C11" s="272"/>
      <c r="D11" s="204"/>
    </row>
    <row r="12" spans="1:4" s="205" customFormat="1" ht="25.5" customHeight="1">
      <c r="A12" s="262" t="s">
        <v>937</v>
      </c>
      <c r="B12" s="263" t="s">
        <v>938</v>
      </c>
      <c r="C12" s="272"/>
      <c r="D12" s="204"/>
    </row>
    <row r="13" spans="1:4" s="191" customFormat="1" ht="30" customHeight="1">
      <c r="A13" s="317">
        <v>1.3</v>
      </c>
      <c r="B13" s="318" t="s">
        <v>108</v>
      </c>
      <c r="C13" s="320"/>
      <c r="D13" s="190"/>
    </row>
    <row r="14" spans="1:4" s="191" customFormat="1" ht="25.5" customHeight="1">
      <c r="A14" s="317">
        <v>1.4</v>
      </c>
      <c r="B14" s="318" t="s">
        <v>109</v>
      </c>
      <c r="C14" s="320"/>
      <c r="D14" s="190"/>
    </row>
    <row r="15" spans="1:4" s="191" customFormat="1" ht="25.5" customHeight="1">
      <c r="A15" s="317">
        <v>1.5</v>
      </c>
      <c r="B15" s="318" t="s">
        <v>110</v>
      </c>
      <c r="C15" s="320"/>
      <c r="D15" s="190"/>
    </row>
    <row r="16" spans="1:4" s="191" customFormat="1" ht="25.5" customHeight="1">
      <c r="A16" s="317">
        <v>1.6</v>
      </c>
      <c r="B16" s="318" t="s">
        <v>111</v>
      </c>
      <c r="C16" s="320"/>
      <c r="D16" s="190"/>
    </row>
    <row r="17" spans="1:4" s="189" customFormat="1" ht="25.5" customHeight="1">
      <c r="A17" s="317">
        <v>1.7</v>
      </c>
      <c r="B17" s="321" t="s">
        <v>112</v>
      </c>
      <c r="C17" s="319">
        <f>SUM(C18:C22)</f>
        <v>0</v>
      </c>
      <c r="D17" s="188"/>
    </row>
    <row r="18" spans="1:4" s="205" customFormat="1" ht="25.5" customHeight="1">
      <c r="A18" s="262" t="s">
        <v>939</v>
      </c>
      <c r="B18" s="263" t="s">
        <v>940</v>
      </c>
      <c r="C18" s="272"/>
      <c r="D18" s="204"/>
    </row>
    <row r="19" spans="1:4" s="205" customFormat="1" ht="25.5" customHeight="1">
      <c r="A19" s="262" t="s">
        <v>941</v>
      </c>
      <c r="B19" s="264" t="s">
        <v>942</v>
      </c>
      <c r="C19" s="272"/>
      <c r="D19" s="204"/>
    </row>
    <row r="20" spans="1:4" s="205" customFormat="1" ht="25.5" customHeight="1">
      <c r="A20" s="262" t="s">
        <v>943</v>
      </c>
      <c r="B20" s="263" t="s">
        <v>944</v>
      </c>
      <c r="C20" s="272"/>
      <c r="D20" s="204"/>
    </row>
    <row r="21" spans="1:4" s="205" customFormat="1" ht="25.5" customHeight="1">
      <c r="A21" s="262" t="s">
        <v>945</v>
      </c>
      <c r="B21" s="263" t="s">
        <v>946</v>
      </c>
      <c r="C21" s="272"/>
      <c r="D21" s="204"/>
    </row>
    <row r="22" spans="1:4" s="205" customFormat="1" ht="25.5" customHeight="1">
      <c r="A22" s="262" t="s">
        <v>947</v>
      </c>
      <c r="B22" s="263" t="s">
        <v>948</v>
      </c>
      <c r="C22" s="272"/>
      <c r="D22" s="204"/>
    </row>
    <row r="23" spans="1:4" s="187" customFormat="1" ht="25.5" customHeight="1">
      <c r="A23" s="317">
        <v>1.8</v>
      </c>
      <c r="B23" s="318" t="s">
        <v>113</v>
      </c>
      <c r="C23" s="320"/>
      <c r="D23" s="186"/>
    </row>
    <row r="24" spans="1:4" s="187" customFormat="1" ht="25.5" customHeight="1">
      <c r="A24" s="317">
        <v>1.9</v>
      </c>
      <c r="B24" s="322" t="s">
        <v>916</v>
      </c>
      <c r="C24" s="323"/>
      <c r="D24" s="186"/>
    </row>
    <row r="25" spans="1:4" s="77" customFormat="1" ht="25.5" customHeight="1">
      <c r="A25" s="217">
        <v>2</v>
      </c>
      <c r="B25" s="219" t="s">
        <v>15</v>
      </c>
      <c r="C25" s="270">
        <f>SUM(C26:C30)</f>
        <v>0</v>
      </c>
      <c r="D25" s="132"/>
    </row>
    <row r="26" spans="1:4" s="67" customFormat="1" ht="25.5" customHeight="1">
      <c r="A26" s="317">
        <v>2.1</v>
      </c>
      <c r="B26" s="318" t="s">
        <v>114</v>
      </c>
      <c r="C26" s="324"/>
      <c r="D26" s="130"/>
    </row>
    <row r="27" spans="1:4" s="67" customFormat="1" ht="25.5" customHeight="1">
      <c r="A27" s="317">
        <v>2.2000000000000002</v>
      </c>
      <c r="B27" s="318" t="s">
        <v>949</v>
      </c>
      <c r="C27" s="324"/>
      <c r="D27" s="130"/>
    </row>
    <row r="28" spans="1:4" s="67" customFormat="1" ht="25.5" customHeight="1">
      <c r="A28" s="317">
        <v>2.2999999999999998</v>
      </c>
      <c r="B28" s="318" t="s">
        <v>115</v>
      </c>
      <c r="C28" s="324"/>
      <c r="D28" s="130"/>
    </row>
    <row r="29" spans="1:4" s="67" customFormat="1" ht="33" customHeight="1">
      <c r="A29" s="317">
        <v>2.4</v>
      </c>
      <c r="B29" s="318" t="s">
        <v>116</v>
      </c>
      <c r="C29" s="324"/>
      <c r="D29" s="130"/>
    </row>
    <row r="30" spans="1:4" s="67" customFormat="1" ht="25.5" customHeight="1">
      <c r="A30" s="317">
        <v>2.5</v>
      </c>
      <c r="B30" s="318" t="s">
        <v>917</v>
      </c>
      <c r="C30" s="324"/>
      <c r="D30" s="130"/>
    </row>
    <row r="31" spans="1:4" s="77" customFormat="1" ht="25.5" customHeight="1">
      <c r="A31" s="217">
        <v>3</v>
      </c>
      <c r="B31" s="220" t="s">
        <v>16</v>
      </c>
      <c r="C31" s="270">
        <f>SUM(C32:C33)</f>
        <v>0</v>
      </c>
      <c r="D31" s="132"/>
    </row>
    <row r="32" spans="1:4" s="193" customFormat="1" ht="25.5" customHeight="1">
      <c r="A32" s="317">
        <v>3.1</v>
      </c>
      <c r="B32" s="318" t="s">
        <v>117</v>
      </c>
      <c r="C32" s="320"/>
      <c r="D32" s="192"/>
    </row>
    <row r="33" spans="1:4" s="193" customFormat="1" ht="45.6" customHeight="1">
      <c r="A33" s="317">
        <v>3.9</v>
      </c>
      <c r="B33" s="318" t="s">
        <v>1017</v>
      </c>
      <c r="C33" s="320"/>
      <c r="D33" s="192"/>
    </row>
    <row r="34" spans="1:4" s="138" customFormat="1" ht="25.5" customHeight="1">
      <c r="A34" s="217">
        <v>4</v>
      </c>
      <c r="B34" s="221" t="s">
        <v>118</v>
      </c>
      <c r="C34" s="270">
        <f>SUM(C35+C39+C54+C55+C60)</f>
        <v>8383280.6399999997</v>
      </c>
      <c r="D34" s="137"/>
    </row>
    <row r="35" spans="1:4" s="195" customFormat="1" ht="33.6" customHeight="1">
      <c r="A35" s="317">
        <v>4.0999999999999996</v>
      </c>
      <c r="B35" s="78" t="s">
        <v>119</v>
      </c>
      <c r="C35" s="319">
        <f>SUM(C36:C37)</f>
        <v>0</v>
      </c>
      <c r="D35" s="194"/>
    </row>
    <row r="36" spans="1:4" s="207" customFormat="1" ht="25.5" customHeight="1">
      <c r="A36" s="262" t="s">
        <v>950</v>
      </c>
      <c r="B36" s="263" t="s">
        <v>951</v>
      </c>
      <c r="C36" s="272"/>
      <c r="D36" s="206"/>
    </row>
    <row r="37" spans="1:4" s="207" customFormat="1" ht="35.25" customHeight="1">
      <c r="A37" s="262" t="s">
        <v>952</v>
      </c>
      <c r="B37" s="263" t="s">
        <v>953</v>
      </c>
      <c r="C37" s="272"/>
      <c r="D37" s="206"/>
    </row>
    <row r="38" spans="1:4" s="197" customFormat="1" ht="25.5" customHeight="1">
      <c r="A38" s="317">
        <v>4.2</v>
      </c>
      <c r="B38" s="318" t="s">
        <v>918</v>
      </c>
      <c r="C38" s="271"/>
      <c r="D38" s="196"/>
    </row>
    <row r="39" spans="1:4" s="201" customFormat="1" ht="25.5" customHeight="1">
      <c r="A39" s="325">
        <v>4.3</v>
      </c>
      <c r="B39" s="326" t="s">
        <v>121</v>
      </c>
      <c r="C39" s="327">
        <f>SUM(C40:C53)</f>
        <v>8316933</v>
      </c>
      <c r="D39" s="200"/>
    </row>
    <row r="40" spans="1:4" s="199" customFormat="1" ht="16.149999999999999" customHeight="1">
      <c r="A40" s="265" t="s">
        <v>954</v>
      </c>
      <c r="B40" s="266" t="s">
        <v>955</v>
      </c>
      <c r="C40" s="277"/>
      <c r="D40" s="198"/>
    </row>
    <row r="41" spans="1:4" s="79" customFormat="1" ht="19.149999999999999" customHeight="1">
      <c r="A41" s="262" t="s">
        <v>956</v>
      </c>
      <c r="B41" s="263" t="s">
        <v>957</v>
      </c>
      <c r="C41" s="272"/>
      <c r="D41" s="133"/>
    </row>
    <row r="42" spans="1:4" s="75" customFormat="1" ht="16.899999999999999" customHeight="1">
      <c r="A42" s="262" t="s">
        <v>958</v>
      </c>
      <c r="B42" s="263" t="s">
        <v>959</v>
      </c>
      <c r="C42" s="272"/>
      <c r="D42" s="129"/>
    </row>
    <row r="43" spans="1:4" s="185" customFormat="1" ht="18.600000000000001" customHeight="1">
      <c r="A43" s="262" t="s">
        <v>960</v>
      </c>
      <c r="B43" s="263" t="s">
        <v>961</v>
      </c>
      <c r="C43" s="272"/>
      <c r="D43" s="184"/>
    </row>
    <row r="44" spans="1:4" s="79" customFormat="1" ht="18" customHeight="1">
      <c r="A44" s="262" t="s">
        <v>962</v>
      </c>
      <c r="B44" s="263" t="s">
        <v>963</v>
      </c>
      <c r="C44" s="272"/>
      <c r="D44" s="133"/>
    </row>
    <row r="45" spans="1:4" s="79" customFormat="1" ht="21.6" customHeight="1">
      <c r="A45" s="262" t="s">
        <v>964</v>
      </c>
      <c r="B45" s="263" t="s">
        <v>965</v>
      </c>
      <c r="C45" s="272"/>
      <c r="D45" s="133"/>
    </row>
    <row r="46" spans="1:4" s="79" customFormat="1" ht="21.6" customHeight="1">
      <c r="A46" s="262" t="s">
        <v>966</v>
      </c>
      <c r="B46" s="263" t="s">
        <v>967</v>
      </c>
      <c r="C46" s="272"/>
      <c r="D46" s="133"/>
    </row>
    <row r="47" spans="1:4" s="79" customFormat="1" ht="20.45" customHeight="1">
      <c r="A47" s="262" t="s">
        <v>968</v>
      </c>
      <c r="B47" s="263" t="s">
        <v>969</v>
      </c>
      <c r="C47" s="272"/>
      <c r="D47" s="133"/>
    </row>
    <row r="48" spans="1:4" s="79" customFormat="1" ht="21.6" customHeight="1">
      <c r="A48" s="262" t="s">
        <v>970</v>
      </c>
      <c r="B48" s="263" t="s">
        <v>971</v>
      </c>
      <c r="C48" s="272"/>
      <c r="D48" s="133"/>
    </row>
    <row r="49" spans="1:4" s="79" customFormat="1" ht="28.5" customHeight="1">
      <c r="A49" s="262" t="s">
        <v>972</v>
      </c>
      <c r="B49" s="263" t="s">
        <v>973</v>
      </c>
      <c r="C49" s="272">
        <v>8316933</v>
      </c>
      <c r="D49" s="133"/>
    </row>
    <row r="50" spans="1:4" s="79" customFormat="1" ht="17.45" customHeight="1">
      <c r="A50" s="262" t="s">
        <v>974</v>
      </c>
      <c r="B50" s="263" t="s">
        <v>975</v>
      </c>
      <c r="C50" s="272"/>
      <c r="D50" s="133"/>
    </row>
    <row r="51" spans="1:4" s="79" customFormat="1" ht="19.149999999999999" customHeight="1">
      <c r="A51" s="262" t="s">
        <v>976</v>
      </c>
      <c r="B51" s="263" t="s">
        <v>977</v>
      </c>
      <c r="C51" s="272"/>
      <c r="D51" s="133"/>
    </row>
    <row r="52" spans="1:4" s="79" customFormat="1" ht="16.149999999999999" customHeight="1">
      <c r="A52" s="262" t="s">
        <v>978</v>
      </c>
      <c r="B52" s="263" t="s">
        <v>979</v>
      </c>
      <c r="C52" s="272"/>
      <c r="D52" s="133"/>
    </row>
    <row r="53" spans="1:4" s="75" customFormat="1" ht="21.6" customHeight="1">
      <c r="A53" s="262" t="s">
        <v>980</v>
      </c>
      <c r="B53" s="263" t="s">
        <v>981</v>
      </c>
      <c r="C53" s="272"/>
      <c r="D53" s="129"/>
    </row>
    <row r="54" spans="1:4" s="187" customFormat="1" ht="26.45" customHeight="1">
      <c r="A54" s="317">
        <v>4.4000000000000004</v>
      </c>
      <c r="B54" s="78" t="s">
        <v>122</v>
      </c>
      <c r="C54" s="320"/>
      <c r="D54" s="186"/>
    </row>
    <row r="55" spans="1:4" s="79" customFormat="1" ht="24" customHeight="1">
      <c r="A55" s="317">
        <v>4.5</v>
      </c>
      <c r="B55" s="318" t="s">
        <v>1018</v>
      </c>
      <c r="C55" s="319">
        <f>SUM(C56:C59)</f>
        <v>66347.64</v>
      </c>
      <c r="D55" s="133"/>
    </row>
    <row r="56" spans="1:4" s="79" customFormat="1" ht="21" customHeight="1">
      <c r="A56" s="262" t="s">
        <v>982</v>
      </c>
      <c r="B56" s="263" t="s">
        <v>940</v>
      </c>
      <c r="C56" s="272">
        <f>64104*1.035</f>
        <v>66347.64</v>
      </c>
      <c r="D56" s="133"/>
    </row>
    <row r="57" spans="1:4" s="79" customFormat="1" ht="20.45" customHeight="1">
      <c r="A57" s="262" t="s">
        <v>983</v>
      </c>
      <c r="B57" s="263" t="s">
        <v>942</v>
      </c>
      <c r="C57" s="272"/>
      <c r="D57" s="133"/>
    </row>
    <row r="58" spans="1:4" s="79" customFormat="1" ht="19.899999999999999" customHeight="1">
      <c r="A58" s="262" t="s">
        <v>984</v>
      </c>
      <c r="B58" s="263" t="s">
        <v>944</v>
      </c>
      <c r="C58" s="272"/>
      <c r="D58" s="133"/>
    </row>
    <row r="59" spans="1:4" s="79" customFormat="1" ht="19.149999999999999" customHeight="1">
      <c r="A59" s="262" t="s">
        <v>985</v>
      </c>
      <c r="B59" s="263" t="s">
        <v>946</v>
      </c>
      <c r="C59" s="272"/>
      <c r="D59" s="133"/>
    </row>
    <row r="60" spans="1:4" s="79" customFormat="1" ht="30.6" customHeight="1">
      <c r="A60" s="317">
        <v>4.9000000000000004</v>
      </c>
      <c r="B60" s="318" t="s">
        <v>919</v>
      </c>
      <c r="C60" s="320"/>
      <c r="D60" s="133"/>
    </row>
    <row r="61" spans="1:4" s="79" customFormat="1" ht="26.45" customHeight="1">
      <c r="A61" s="217">
        <v>5</v>
      </c>
      <c r="B61" s="219" t="s">
        <v>19</v>
      </c>
      <c r="C61" s="270">
        <f>SUM(C62+C67)</f>
        <v>0</v>
      </c>
      <c r="D61" s="133"/>
    </row>
    <row r="62" spans="1:4" s="195" customFormat="1" ht="25.9" customHeight="1">
      <c r="A62" s="317">
        <v>5.0999999999999996</v>
      </c>
      <c r="B62" s="78" t="s">
        <v>19</v>
      </c>
      <c r="C62" s="319">
        <f>SUM(C63:C65)</f>
        <v>0</v>
      </c>
      <c r="D62" s="194"/>
    </row>
    <row r="63" spans="1:4" s="79" customFormat="1" ht="24.6" customHeight="1">
      <c r="A63" s="262" t="s">
        <v>986</v>
      </c>
      <c r="B63" s="263" t="s">
        <v>987</v>
      </c>
      <c r="C63" s="272"/>
      <c r="D63" s="133"/>
    </row>
    <row r="64" spans="1:4" s="79" customFormat="1" ht="18.600000000000001" customHeight="1">
      <c r="A64" s="262" t="s">
        <v>988</v>
      </c>
      <c r="B64" s="263" t="s">
        <v>989</v>
      </c>
      <c r="C64" s="272"/>
      <c r="D64" s="133"/>
    </row>
    <row r="65" spans="1:4" s="79" customFormat="1" ht="21" customHeight="1">
      <c r="A65" s="262" t="s">
        <v>990</v>
      </c>
      <c r="B65" s="263" t="s">
        <v>991</v>
      </c>
      <c r="C65" s="272"/>
      <c r="D65" s="133"/>
    </row>
    <row r="66" spans="1:4" s="195" customFormat="1" ht="23.45" customHeight="1">
      <c r="A66" s="317">
        <v>5.2</v>
      </c>
      <c r="B66" s="78" t="s">
        <v>920</v>
      </c>
      <c r="C66" s="271"/>
      <c r="D66" s="194"/>
    </row>
    <row r="67" spans="1:4" s="195" customFormat="1" ht="37.9" customHeight="1">
      <c r="A67" s="317">
        <v>5.9</v>
      </c>
      <c r="B67" s="78" t="s">
        <v>1026</v>
      </c>
      <c r="C67" s="320"/>
      <c r="D67" s="194"/>
    </row>
    <row r="68" spans="1:4" s="79" customFormat="1" ht="29.45" customHeight="1">
      <c r="A68" s="217">
        <v>6</v>
      </c>
      <c r="B68" s="219" t="s">
        <v>20</v>
      </c>
      <c r="C68" s="270">
        <f>SUM(C69+C77+C78+C79)</f>
        <v>0</v>
      </c>
      <c r="D68" s="133"/>
    </row>
    <row r="69" spans="1:4" s="195" customFormat="1" ht="18.600000000000001" customHeight="1">
      <c r="A69" s="317">
        <v>6.1</v>
      </c>
      <c r="B69" s="78" t="s">
        <v>921</v>
      </c>
      <c r="C69" s="319">
        <f>SUM(C70:C76)</f>
        <v>0</v>
      </c>
      <c r="D69" s="194"/>
    </row>
    <row r="70" spans="1:4" s="79" customFormat="1" ht="20.25" customHeight="1">
      <c r="A70" s="262" t="s">
        <v>992</v>
      </c>
      <c r="B70" s="263" t="s">
        <v>993</v>
      </c>
      <c r="C70" s="272"/>
      <c r="D70" s="133"/>
    </row>
    <row r="71" spans="1:4" s="79" customFormat="1" ht="19.899999999999999" customHeight="1">
      <c r="A71" s="262" t="s">
        <v>994</v>
      </c>
      <c r="B71" s="263" t="s">
        <v>942</v>
      </c>
      <c r="C71" s="272"/>
      <c r="D71" s="133"/>
    </row>
    <row r="72" spans="1:4" s="79" customFormat="1" ht="22.15" customHeight="1">
      <c r="A72" s="262" t="s">
        <v>995</v>
      </c>
      <c r="B72" s="263" t="s">
        <v>123</v>
      </c>
      <c r="C72" s="272"/>
      <c r="D72" s="133"/>
    </row>
    <row r="73" spans="1:4" s="79" customFormat="1" ht="19.899999999999999" customHeight="1">
      <c r="A73" s="262" t="s">
        <v>996</v>
      </c>
      <c r="B73" s="263" t="s">
        <v>997</v>
      </c>
      <c r="C73" s="272"/>
      <c r="D73" s="133"/>
    </row>
    <row r="74" spans="1:4" s="79" customFormat="1" ht="22.15" customHeight="1">
      <c r="A74" s="262" t="s">
        <v>998</v>
      </c>
      <c r="B74" s="263" t="s">
        <v>999</v>
      </c>
      <c r="C74" s="272"/>
      <c r="D74" s="133"/>
    </row>
    <row r="75" spans="1:4" s="79" customFormat="1" ht="22.15" customHeight="1">
      <c r="A75" s="262" t="s">
        <v>1000</v>
      </c>
      <c r="B75" s="263" t="s">
        <v>1001</v>
      </c>
      <c r="C75" s="272"/>
      <c r="D75" s="133"/>
    </row>
    <row r="76" spans="1:4" s="79" customFormat="1" ht="23.45" customHeight="1">
      <c r="A76" s="262" t="s">
        <v>1002</v>
      </c>
      <c r="B76" s="263" t="s">
        <v>1003</v>
      </c>
      <c r="C76" s="272"/>
      <c r="D76" s="133"/>
    </row>
    <row r="77" spans="1:4" s="195" customFormat="1" ht="21" customHeight="1">
      <c r="A77" s="317">
        <v>6.2</v>
      </c>
      <c r="B77" s="78" t="s">
        <v>1004</v>
      </c>
      <c r="C77" s="320"/>
      <c r="D77" s="194"/>
    </row>
    <row r="78" spans="1:4" s="195" customFormat="1" ht="24.6" customHeight="1">
      <c r="A78" s="317">
        <v>6.3</v>
      </c>
      <c r="B78" s="328" t="s">
        <v>1005</v>
      </c>
      <c r="C78" s="323"/>
      <c r="D78" s="194"/>
    </row>
    <row r="79" spans="1:4" s="195" customFormat="1" ht="24.6" customHeight="1">
      <c r="A79" s="317">
        <v>6.9</v>
      </c>
      <c r="B79" s="328" t="s">
        <v>1027</v>
      </c>
      <c r="C79" s="323"/>
      <c r="D79" s="194"/>
    </row>
    <row r="80" spans="1:4" s="80" customFormat="1" ht="25.5" customHeight="1">
      <c r="A80" s="217">
        <v>7</v>
      </c>
      <c r="B80" s="219" t="s">
        <v>922</v>
      </c>
      <c r="C80" s="270">
        <f>SUM(C81:C89)</f>
        <v>0</v>
      </c>
      <c r="D80" s="134"/>
    </row>
    <row r="81" spans="1:4" s="80" customFormat="1" ht="36.75" customHeight="1">
      <c r="A81" s="317">
        <v>7.1</v>
      </c>
      <c r="B81" s="329" t="s">
        <v>1104</v>
      </c>
      <c r="C81" s="323"/>
      <c r="D81" s="134"/>
    </row>
    <row r="82" spans="1:4" s="80" customFormat="1" ht="36.75" customHeight="1">
      <c r="A82" s="317">
        <v>7.2</v>
      </c>
      <c r="B82" s="329" t="s">
        <v>923</v>
      </c>
      <c r="C82" s="323"/>
      <c r="D82" s="134"/>
    </row>
    <row r="83" spans="1:4" s="80" customFormat="1" ht="36.75" customHeight="1">
      <c r="A83" s="317">
        <v>7.3</v>
      </c>
      <c r="B83" s="329" t="s">
        <v>924</v>
      </c>
      <c r="C83" s="323"/>
      <c r="D83" s="134"/>
    </row>
    <row r="84" spans="1:4" s="80" customFormat="1" ht="47.45" customHeight="1">
      <c r="A84" s="317">
        <v>7.4</v>
      </c>
      <c r="B84" s="329" t="s">
        <v>925</v>
      </c>
      <c r="C84" s="323"/>
      <c r="D84" s="134"/>
    </row>
    <row r="85" spans="1:4" s="80" customFormat="1" ht="50.45" customHeight="1">
      <c r="A85" s="317">
        <v>7.5</v>
      </c>
      <c r="B85" s="329" t="s">
        <v>926</v>
      </c>
      <c r="C85" s="323"/>
      <c r="D85" s="134"/>
    </row>
    <row r="86" spans="1:4" s="80" customFormat="1" ht="49.9" customHeight="1">
      <c r="A86" s="317">
        <v>7.6</v>
      </c>
      <c r="B86" s="329" t="s">
        <v>927</v>
      </c>
      <c r="C86" s="323"/>
      <c r="D86" s="134"/>
    </row>
    <row r="87" spans="1:4" s="80" customFormat="1" ht="43.9" customHeight="1">
      <c r="A87" s="317">
        <v>7.7</v>
      </c>
      <c r="B87" s="329" t="s">
        <v>928</v>
      </c>
      <c r="C87" s="323"/>
      <c r="D87" s="134"/>
    </row>
    <row r="88" spans="1:4" s="80" customFormat="1" ht="39.6" customHeight="1">
      <c r="A88" s="317">
        <v>7.8</v>
      </c>
      <c r="B88" s="329" t="s">
        <v>929</v>
      </c>
      <c r="C88" s="323"/>
      <c r="D88" s="134"/>
    </row>
    <row r="89" spans="1:4" s="80" customFormat="1" ht="33.6" customHeight="1">
      <c r="A89" s="317">
        <v>7.9</v>
      </c>
      <c r="B89" s="329" t="s">
        <v>29</v>
      </c>
      <c r="C89" s="323"/>
      <c r="D89" s="134"/>
    </row>
    <row r="90" spans="1:4" s="79" customFormat="1" ht="37.9" customHeight="1">
      <c r="A90" s="217">
        <v>8</v>
      </c>
      <c r="B90" s="222" t="s">
        <v>930</v>
      </c>
      <c r="C90" s="270">
        <f>SUM(C91+C94+C99+C100+C101)</f>
        <v>0</v>
      </c>
      <c r="D90" s="133"/>
    </row>
    <row r="91" spans="1:4" s="195" customFormat="1" ht="25.5" customHeight="1">
      <c r="A91" s="317">
        <v>8.1</v>
      </c>
      <c r="B91" s="78" t="s">
        <v>124</v>
      </c>
      <c r="C91" s="319">
        <f>SUM(C92:C93)</f>
        <v>0</v>
      </c>
      <c r="D91" s="194"/>
    </row>
    <row r="92" spans="1:4" s="76" customFormat="1" ht="25.5" customHeight="1">
      <c r="A92" s="262" t="s">
        <v>848</v>
      </c>
      <c r="B92" s="409" t="s">
        <v>125</v>
      </c>
      <c r="C92" s="273"/>
      <c r="D92" s="131"/>
    </row>
    <row r="93" spans="1:4" s="76" customFormat="1" ht="25.5" customHeight="1">
      <c r="A93" s="262" t="s">
        <v>1006</v>
      </c>
      <c r="B93" s="409" t="s">
        <v>126</v>
      </c>
      <c r="C93" s="273"/>
      <c r="D93" s="131"/>
    </row>
    <row r="94" spans="1:4" s="195" customFormat="1" ht="25.5" customHeight="1">
      <c r="A94" s="317">
        <v>8.1999999999999993</v>
      </c>
      <c r="B94" s="78" t="s">
        <v>127</v>
      </c>
      <c r="C94" s="319">
        <f>SUM(C95:C98)</f>
        <v>0</v>
      </c>
      <c r="D94" s="194"/>
    </row>
    <row r="95" spans="1:4" s="76" customFormat="1" ht="25.5" customHeight="1">
      <c r="A95" s="262" t="s">
        <v>849</v>
      </c>
      <c r="B95" s="409" t="s">
        <v>128</v>
      </c>
      <c r="C95" s="273"/>
      <c r="D95" s="131"/>
    </row>
    <row r="96" spans="1:4" s="76" customFormat="1" ht="25.5" customHeight="1">
      <c r="A96" s="262" t="s">
        <v>1007</v>
      </c>
      <c r="B96" s="409" t="s">
        <v>129</v>
      </c>
      <c r="C96" s="273"/>
      <c r="D96" s="131"/>
    </row>
    <row r="97" spans="1:4" s="76" customFormat="1" ht="25.5" customHeight="1">
      <c r="A97" s="262" t="s">
        <v>1008</v>
      </c>
      <c r="B97" s="409" t="s">
        <v>130</v>
      </c>
      <c r="C97" s="273"/>
      <c r="D97" s="131"/>
    </row>
    <row r="98" spans="1:4" s="76" customFormat="1" ht="25.5" customHeight="1">
      <c r="A98" s="262" t="s">
        <v>1009</v>
      </c>
      <c r="B98" s="409" t="s">
        <v>131</v>
      </c>
      <c r="C98" s="273"/>
      <c r="D98" s="131"/>
    </row>
    <row r="99" spans="1:4" s="195" customFormat="1" ht="25.5" customHeight="1">
      <c r="A99" s="317">
        <v>8.3000000000000007</v>
      </c>
      <c r="B99" s="78" t="s">
        <v>132</v>
      </c>
      <c r="C99" s="320"/>
      <c r="D99" s="194"/>
    </row>
    <row r="100" spans="1:4" s="195" customFormat="1" ht="25.5" customHeight="1">
      <c r="A100" s="317">
        <v>8.4</v>
      </c>
      <c r="B100" s="78" t="s">
        <v>1010</v>
      </c>
      <c r="C100" s="320"/>
      <c r="D100" s="194"/>
    </row>
    <row r="101" spans="1:4" s="195" customFormat="1" ht="25.5" customHeight="1">
      <c r="A101" s="317">
        <v>8.5</v>
      </c>
      <c r="B101" s="78" t="s">
        <v>1011</v>
      </c>
      <c r="C101" s="320"/>
      <c r="D101" s="194"/>
    </row>
    <row r="102" spans="1:4" s="81" customFormat="1" ht="33.6" customHeight="1">
      <c r="A102" s="217">
        <v>9</v>
      </c>
      <c r="B102" s="222" t="s">
        <v>1012</v>
      </c>
      <c r="C102" s="270">
        <f>SUM(C103+C105+C107+C109)</f>
        <v>649316.56499999994</v>
      </c>
      <c r="D102" s="135"/>
    </row>
    <row r="103" spans="1:4" s="203" customFormat="1" ht="23.45" customHeight="1">
      <c r="A103" s="317">
        <v>9.1</v>
      </c>
      <c r="B103" s="78" t="s">
        <v>1013</v>
      </c>
      <c r="C103" s="320"/>
      <c r="D103" s="202"/>
    </row>
    <row r="104" spans="1:4" s="195" customFormat="1" ht="20.45" customHeight="1">
      <c r="A104" s="317">
        <v>9.1999999999999993</v>
      </c>
      <c r="B104" s="322" t="s">
        <v>1019</v>
      </c>
      <c r="C104" s="274"/>
      <c r="D104" s="194"/>
    </row>
    <row r="105" spans="1:4" s="203" customFormat="1" ht="22.9" customHeight="1">
      <c r="A105" s="317">
        <v>9.3000000000000007</v>
      </c>
      <c r="B105" s="78" t="s">
        <v>134</v>
      </c>
      <c r="C105" s="320">
        <f>627359*1.035</f>
        <v>649316.56499999994</v>
      </c>
      <c r="D105" s="202"/>
    </row>
    <row r="106" spans="1:4" s="203" customFormat="1" ht="21.6" customHeight="1">
      <c r="A106" s="317">
        <v>9.4</v>
      </c>
      <c r="B106" s="328" t="s">
        <v>1020</v>
      </c>
      <c r="C106" s="275"/>
      <c r="D106" s="202"/>
    </row>
    <row r="107" spans="1:4" s="203" customFormat="1" ht="23.45" customHeight="1">
      <c r="A107" s="317">
        <v>9.5</v>
      </c>
      <c r="B107" s="328" t="s">
        <v>136</v>
      </c>
      <c r="C107" s="330"/>
      <c r="D107" s="202"/>
    </row>
    <row r="108" spans="1:4" s="203" customFormat="1" ht="26.45" customHeight="1">
      <c r="A108" s="317">
        <v>9.6</v>
      </c>
      <c r="B108" s="78" t="s">
        <v>1014</v>
      </c>
      <c r="C108" s="271"/>
      <c r="D108" s="202"/>
    </row>
    <row r="109" spans="1:4" s="203" customFormat="1" ht="27" customHeight="1">
      <c r="A109" s="317">
        <v>9.6999999999999993</v>
      </c>
      <c r="B109" s="328" t="s">
        <v>1015</v>
      </c>
      <c r="C109" s="330"/>
      <c r="D109" s="202"/>
    </row>
    <row r="110" spans="1:4" s="81" customFormat="1" ht="20.45" customHeight="1">
      <c r="A110" s="217">
        <v>0</v>
      </c>
      <c r="B110" s="219" t="s">
        <v>25</v>
      </c>
      <c r="C110" s="270">
        <f>SUM(C111+C113)</f>
        <v>0</v>
      </c>
      <c r="D110" s="135"/>
    </row>
    <row r="111" spans="1:4" s="203" customFormat="1" ht="22.15" customHeight="1">
      <c r="A111" s="317">
        <v>0.1</v>
      </c>
      <c r="B111" s="78" t="s">
        <v>137</v>
      </c>
      <c r="C111" s="320"/>
      <c r="D111" s="202"/>
    </row>
    <row r="112" spans="1:4" s="203" customFormat="1" ht="25.15" customHeight="1">
      <c r="A112" s="317">
        <v>0.2</v>
      </c>
      <c r="B112" s="78" t="s">
        <v>138</v>
      </c>
      <c r="C112" s="271"/>
      <c r="D112" s="202"/>
    </row>
    <row r="113" spans="1:4" s="195" customFormat="1" ht="25.9" customHeight="1">
      <c r="A113" s="317">
        <v>0.3</v>
      </c>
      <c r="B113" s="322" t="s">
        <v>1016</v>
      </c>
      <c r="C113" s="323"/>
      <c r="D113" s="194"/>
    </row>
    <row r="114" spans="1:4" s="82" customFormat="1" ht="23.45" customHeight="1">
      <c r="A114" s="410" t="s">
        <v>139</v>
      </c>
      <c r="B114" s="411"/>
      <c r="C114" s="276">
        <f>SUM(C6+C25+C31+C34+C61+C68+C80+C90+C102+C110)</f>
        <v>9032597.2050000001</v>
      </c>
      <c r="D114" s="136"/>
    </row>
    <row r="115" spans="1:4" s="72" customFormat="1" ht="12.75" customHeight="1">
      <c r="A115" s="69"/>
      <c r="B115" s="70"/>
      <c r="C115" s="71"/>
    </row>
    <row r="116" spans="1:4" ht="12.75" customHeight="1"/>
    <row r="117" spans="1:4" ht="12.75" customHeight="1"/>
    <row r="118" spans="1:4" ht="12.75" customHeight="1"/>
    <row r="119" spans="1:4" ht="12.75" customHeight="1"/>
    <row r="120" spans="1:4" ht="12.75" customHeight="1"/>
    <row r="121" spans="1:4" ht="12.75" customHeight="1"/>
    <row r="122" spans="1:4" ht="12.75" customHeight="1"/>
    <row r="123" spans="1:4" ht="12.75" customHeight="1"/>
    <row r="124" spans="1:4" ht="12.75" customHeight="1"/>
    <row r="125" spans="1:4" ht="12.75" customHeight="1"/>
    <row r="126" spans="1:4" ht="12.75" customHeight="1"/>
    <row r="127" spans="1:4" ht="12.75" customHeight="1"/>
    <row r="128" spans="1:4"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sheetData>
  <sheetProtection algorithmName="SHA-512" hashValue="BjREBUN4sCmVLJwUSIgvYQY7Oz8xNlkk5Jmg/0uMHGmXVhfGiL1qV21Uh0lyBFobYqlHS5Q3fGZvBOF676sKDA==" saltValue="u5IixfDD2GPEL4k6lLJuUQ==" spinCount="100000" sheet="1" objects="1" scenarios="1"/>
  <mergeCells count="6">
    <mergeCell ref="A114:B114"/>
    <mergeCell ref="A1:C1"/>
    <mergeCell ref="A2:C2"/>
    <mergeCell ref="A3:A4"/>
    <mergeCell ref="B3:B4"/>
    <mergeCell ref="C3:C4"/>
  </mergeCells>
  <conditionalFormatting sqref="B82">
    <cfRule type="containsBlanks" dxfId="8" priority="10">
      <formula>LEN(TRIM(B82))=0</formula>
    </cfRule>
  </conditionalFormatting>
  <conditionalFormatting sqref="B81">
    <cfRule type="containsBlanks" dxfId="7" priority="9">
      <formula>LEN(TRIM(B81))=0</formula>
    </cfRule>
  </conditionalFormatting>
  <conditionalFormatting sqref="B83">
    <cfRule type="containsBlanks" dxfId="6" priority="7">
      <formula>LEN(TRIM(B83))=0</formula>
    </cfRule>
  </conditionalFormatting>
  <conditionalFormatting sqref="B84">
    <cfRule type="containsBlanks" dxfId="5" priority="6">
      <formula>LEN(TRIM(B84))=0</formula>
    </cfRule>
  </conditionalFormatting>
  <conditionalFormatting sqref="B85">
    <cfRule type="containsBlanks" dxfId="4" priority="5">
      <formula>LEN(TRIM(B85))=0</formula>
    </cfRule>
  </conditionalFormatting>
  <conditionalFormatting sqref="B86">
    <cfRule type="containsBlanks" dxfId="3" priority="4">
      <formula>LEN(TRIM(B86))=0</formula>
    </cfRule>
  </conditionalFormatting>
  <conditionalFormatting sqref="B87">
    <cfRule type="containsBlanks" dxfId="2" priority="3">
      <formula>LEN(TRIM(B87))=0</formula>
    </cfRule>
  </conditionalFormatting>
  <conditionalFormatting sqref="B88">
    <cfRule type="containsBlanks" dxfId="1" priority="2">
      <formula>LEN(TRIM(B88))=0</formula>
    </cfRule>
  </conditionalFormatting>
  <conditionalFormatting sqref="B89">
    <cfRule type="containsBlanks" dxfId="0" priority="1">
      <formula>LEN(TRIM(B89))=0</formula>
    </cfRule>
  </conditionalFormatting>
  <dataValidations count="2">
    <dataValidation type="whole" operator="greaterThanOrEqual" allowBlank="1" showInputMessage="1" showErrorMessage="1" sqref="C95:C98 C92:C93">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s>
  <pageMargins left="0.70866141732283472" right="0.70866141732283472" top="0.55118110236220474" bottom="0.55118110236220474" header="0.31496062992125984" footer="0.31496062992125984"/>
  <pageSetup scale="80" orientation="portrait" r:id="rId1"/>
  <headerFooter>
    <oddFooter>&amp;L&amp;"-,Cursiva"&amp;10Ejercicio Fiscal 2019&amp;R&amp;"-,Cursiva"&amp;10Página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rgb="FFFFFF00"/>
  </sheetPr>
  <dimension ref="A1:XFC522"/>
  <sheetViews>
    <sheetView zoomScale="110" zoomScaleNormal="110" zoomScalePageLayoutView="90" workbookViewId="0">
      <pane ySplit="6" topLeftCell="A427" activePane="bottomLeft" state="frozen"/>
      <selection pane="bottomLeft" activeCell="C112" sqref="C112"/>
    </sheetView>
  </sheetViews>
  <sheetFormatPr baseColWidth="10" defaultColWidth="0" defaultRowHeight="0" customHeight="1" zeroHeight="1"/>
  <cols>
    <col min="1" max="1" width="8.42578125" style="56" customWidth="1"/>
    <col min="2" max="2" width="55.140625" style="57" customWidth="1"/>
    <col min="3" max="3" width="15" style="58" customWidth="1"/>
    <col min="4" max="4" width="18.42578125" style="58" customWidth="1"/>
    <col min="5" max="5" width="18.5703125" style="58" customWidth="1"/>
    <col min="6" max="6" width="17" style="58" customWidth="1"/>
    <col min="7" max="7" width="16.7109375" style="58" customWidth="1"/>
    <col min="8" max="8" width="16.140625" style="58" customWidth="1"/>
    <col min="9" max="9" width="18.7109375" style="58" customWidth="1"/>
    <col min="10" max="10" width="16" style="58" customWidth="1"/>
    <col min="11" max="11" width="15.7109375" style="58" customWidth="1"/>
    <col min="12" max="12" width="17.7109375" style="58" customWidth="1"/>
    <col min="13" max="13" width="16.28515625" style="58" customWidth="1"/>
    <col min="14" max="14" width="0.28515625" style="25" customWidth="1"/>
    <col min="15" max="15" width="11.42578125" style="25" hidden="1" customWidth="1"/>
    <col min="16" max="28" width="0" style="25" hidden="1" customWidth="1"/>
    <col min="29" max="16383" width="11.42578125" style="25" hidden="1"/>
    <col min="16384" max="16384" width="3.28515625" style="25" hidden="1" customWidth="1"/>
  </cols>
  <sheetData>
    <row r="1" spans="1:15" customFormat="1" ht="33" customHeight="1">
      <c r="A1" s="423" t="s">
        <v>912</v>
      </c>
      <c r="B1" s="424"/>
      <c r="C1" s="424"/>
      <c r="D1" s="424"/>
      <c r="E1" s="424"/>
      <c r="F1" s="424"/>
      <c r="G1" s="424"/>
      <c r="H1" s="424"/>
      <c r="I1" s="424"/>
      <c r="J1" s="424"/>
      <c r="K1" s="424"/>
      <c r="L1" s="424"/>
      <c r="M1" s="424"/>
      <c r="N1" s="425"/>
    </row>
    <row r="2" spans="1:15" customFormat="1" ht="24" customHeight="1">
      <c r="A2" s="426" t="str">
        <f>'ESTIMACIÓN DE INGRESOS'!A2:C2</f>
        <v>Nombre del Municipio: Degollado, Jalisco</v>
      </c>
      <c r="B2" s="427"/>
      <c r="C2" s="427"/>
      <c r="D2" s="427"/>
      <c r="E2" s="427"/>
      <c r="F2" s="427"/>
      <c r="G2" s="427"/>
      <c r="H2" s="427"/>
      <c r="I2" s="427"/>
      <c r="J2" s="427"/>
      <c r="K2" s="427"/>
      <c r="L2" s="427"/>
      <c r="M2" s="427"/>
      <c r="N2" s="428"/>
    </row>
    <row r="3" spans="1:15" s="183" customFormat="1" ht="31.15" customHeight="1">
      <c r="A3" s="430" t="s">
        <v>549</v>
      </c>
      <c r="B3" s="432" t="s">
        <v>3</v>
      </c>
      <c r="C3" s="437" t="s">
        <v>1060</v>
      </c>
      <c r="D3" s="438"/>
      <c r="E3" s="438"/>
      <c r="F3" s="438"/>
      <c r="G3" s="438"/>
      <c r="H3" s="438"/>
      <c r="I3" s="439"/>
      <c r="J3" s="434" t="s">
        <v>1061</v>
      </c>
      <c r="K3" s="435"/>
      <c r="L3" s="436"/>
      <c r="M3" s="429" t="s">
        <v>550</v>
      </c>
      <c r="N3" s="182"/>
    </row>
    <row r="4" spans="1:15" s="183" customFormat="1" ht="73.150000000000006" customHeight="1">
      <c r="A4" s="431"/>
      <c r="B4" s="433"/>
      <c r="C4" s="211" t="s">
        <v>1059</v>
      </c>
      <c r="D4" s="211" t="s">
        <v>1065</v>
      </c>
      <c r="E4" s="211" t="s">
        <v>1066</v>
      </c>
      <c r="F4" s="212" t="s">
        <v>1067</v>
      </c>
      <c r="G4" s="212" t="s">
        <v>1068</v>
      </c>
      <c r="H4" s="213" t="s">
        <v>1069</v>
      </c>
      <c r="I4" s="209" t="s">
        <v>1070</v>
      </c>
      <c r="J4" s="209" t="s">
        <v>1062</v>
      </c>
      <c r="K4" s="209" t="s">
        <v>1063</v>
      </c>
      <c r="L4" s="210" t="s">
        <v>1064</v>
      </c>
      <c r="M4" s="429"/>
      <c r="N4" s="182"/>
    </row>
    <row r="5" spans="1:15" s="144" customFormat="1" ht="6.6" customHeight="1">
      <c r="A5" s="139"/>
      <c r="B5" s="140"/>
      <c r="C5" s="141"/>
      <c r="D5" s="141"/>
      <c r="E5" s="140"/>
      <c r="F5" s="140"/>
      <c r="G5" s="140"/>
      <c r="H5" s="140"/>
      <c r="I5" s="142"/>
      <c r="J5" s="142"/>
      <c r="K5" s="142"/>
      <c r="L5" s="142"/>
      <c r="M5" s="142"/>
      <c r="N5" s="143"/>
    </row>
    <row r="6" spans="1:15" s="176" customFormat="1" ht="25.5" customHeight="1">
      <c r="A6" s="172">
        <v>1000</v>
      </c>
      <c r="B6" s="173" t="s">
        <v>35</v>
      </c>
      <c r="C6" s="174">
        <f t="shared" ref="C6:N6" si="0">C7+C12+C17+C26+C31+C38+C40</f>
        <v>1839607.9649999999</v>
      </c>
      <c r="D6" s="174">
        <f>D7+D12+D17+D26+D31+D38+D40</f>
        <v>0</v>
      </c>
      <c r="E6" s="174">
        <f t="shared" si="0"/>
        <v>0</v>
      </c>
      <c r="F6" s="174">
        <f t="shared" si="0"/>
        <v>0</v>
      </c>
      <c r="G6" s="174">
        <f t="shared" si="0"/>
        <v>0</v>
      </c>
      <c r="H6" s="174">
        <f t="shared" si="0"/>
        <v>0</v>
      </c>
      <c r="I6" s="174">
        <f t="shared" si="0"/>
        <v>0</v>
      </c>
      <c r="J6" s="174">
        <f t="shared" si="0"/>
        <v>0</v>
      </c>
      <c r="K6" s="174">
        <f t="shared" si="0"/>
        <v>0</v>
      </c>
      <c r="L6" s="174">
        <f t="shared" si="0"/>
        <v>0</v>
      </c>
      <c r="M6" s="174">
        <f>SUM(C6:L6)</f>
        <v>1839607.9649999999</v>
      </c>
      <c r="N6" s="175">
        <f t="shared" si="0"/>
        <v>0</v>
      </c>
    </row>
    <row r="7" spans="1:15" customFormat="1" ht="25.5" customHeight="1">
      <c r="A7" s="83">
        <v>1100</v>
      </c>
      <c r="B7" s="84" t="s">
        <v>141</v>
      </c>
      <c r="C7" s="278">
        <f>SUM(C8:C11)</f>
        <v>1299967.2449999999</v>
      </c>
      <c r="D7" s="278">
        <f>SUM(D8:D11)</f>
        <v>0</v>
      </c>
      <c r="E7" s="278">
        <f t="shared" ref="E7:L7" si="1">SUM(E8:E11)</f>
        <v>0</v>
      </c>
      <c r="F7" s="278">
        <f t="shared" si="1"/>
        <v>0</v>
      </c>
      <c r="G7" s="278">
        <f t="shared" si="1"/>
        <v>0</v>
      </c>
      <c r="H7" s="278">
        <f t="shared" si="1"/>
        <v>0</v>
      </c>
      <c r="I7" s="278">
        <f t="shared" si="1"/>
        <v>0</v>
      </c>
      <c r="J7" s="278">
        <f t="shared" si="1"/>
        <v>0</v>
      </c>
      <c r="K7" s="278">
        <f t="shared" si="1"/>
        <v>0</v>
      </c>
      <c r="L7" s="278">
        <f t="shared" si="1"/>
        <v>0</v>
      </c>
      <c r="M7" s="278">
        <f t="shared" ref="M7:M70" si="2">SUM(C7:L7)</f>
        <v>1299967.2449999999</v>
      </c>
      <c r="N7" s="279"/>
      <c r="O7">
        <v>1</v>
      </c>
    </row>
    <row r="8" spans="1:15" customFormat="1" ht="25.5" customHeight="1">
      <c r="A8" s="89">
        <v>111</v>
      </c>
      <c r="B8" s="85" t="s">
        <v>142</v>
      </c>
      <c r="C8" s="280"/>
      <c r="D8" s="280"/>
      <c r="E8" s="280"/>
      <c r="F8" s="280"/>
      <c r="G8" s="280"/>
      <c r="H8" s="280"/>
      <c r="I8" s="280"/>
      <c r="J8" s="280"/>
      <c r="K8" s="280"/>
      <c r="L8" s="280"/>
      <c r="M8" s="281">
        <f t="shared" si="2"/>
        <v>0</v>
      </c>
      <c r="N8" s="282"/>
      <c r="O8">
        <v>2</v>
      </c>
    </row>
    <row r="9" spans="1:15" customFormat="1" ht="25.5" customHeight="1">
      <c r="A9" s="89">
        <v>112</v>
      </c>
      <c r="B9" s="86" t="s">
        <v>143</v>
      </c>
      <c r="C9" s="280"/>
      <c r="D9" s="280"/>
      <c r="E9" s="280"/>
      <c r="F9" s="280"/>
      <c r="G9" s="280"/>
      <c r="H9" s="280"/>
      <c r="I9" s="280"/>
      <c r="J9" s="280"/>
      <c r="K9" s="280"/>
      <c r="L9" s="280"/>
      <c r="M9" s="281">
        <f t="shared" si="2"/>
        <v>0</v>
      </c>
      <c r="N9" s="282"/>
      <c r="O9">
        <v>3</v>
      </c>
    </row>
    <row r="10" spans="1:15" customFormat="1" ht="25.5" customHeight="1">
      <c r="A10" s="89">
        <v>113</v>
      </c>
      <c r="B10" s="86" t="s">
        <v>144</v>
      </c>
      <c r="C10" s="280">
        <f>1256007*1.035</f>
        <v>1299967.2449999999</v>
      </c>
      <c r="D10" s="280"/>
      <c r="E10" s="280"/>
      <c r="F10" s="280"/>
      <c r="G10" s="280"/>
      <c r="H10" s="280"/>
      <c r="I10" s="280"/>
      <c r="J10" s="280"/>
      <c r="K10" s="280"/>
      <c r="L10" s="280"/>
      <c r="M10" s="281">
        <f t="shared" si="2"/>
        <v>1299967.2449999999</v>
      </c>
      <c r="N10" s="279"/>
    </row>
    <row r="11" spans="1:15" customFormat="1" ht="25.5" customHeight="1">
      <c r="A11" s="89">
        <v>114</v>
      </c>
      <c r="B11" s="86" t="s">
        <v>145</v>
      </c>
      <c r="C11" s="280"/>
      <c r="D11" s="280"/>
      <c r="E11" s="280"/>
      <c r="F11" s="280"/>
      <c r="G11" s="280"/>
      <c r="H11" s="280"/>
      <c r="I11" s="280"/>
      <c r="J11" s="280"/>
      <c r="K11" s="280"/>
      <c r="L11" s="280"/>
      <c r="M11" s="281">
        <f t="shared" si="2"/>
        <v>0</v>
      </c>
      <c r="N11" s="279"/>
      <c r="O11">
        <v>101</v>
      </c>
    </row>
    <row r="12" spans="1:15" customFormat="1" ht="25.5" customHeight="1">
      <c r="A12" s="83">
        <v>1200</v>
      </c>
      <c r="B12" s="84" t="s">
        <v>146</v>
      </c>
      <c r="C12" s="278">
        <f t="shared" ref="C12:L12" si="3">SUM(C13:C16)</f>
        <v>120643.73999999999</v>
      </c>
      <c r="D12" s="278">
        <f>SUM(D13:D16)</f>
        <v>0</v>
      </c>
      <c r="E12" s="278">
        <f t="shared" si="3"/>
        <v>0</v>
      </c>
      <c r="F12" s="278">
        <f t="shared" si="3"/>
        <v>0</v>
      </c>
      <c r="G12" s="278">
        <f t="shared" si="3"/>
        <v>0</v>
      </c>
      <c r="H12" s="278">
        <f t="shared" si="3"/>
        <v>0</v>
      </c>
      <c r="I12" s="278">
        <f t="shared" si="3"/>
        <v>0</v>
      </c>
      <c r="J12" s="278">
        <f t="shared" si="3"/>
        <v>0</v>
      </c>
      <c r="K12" s="278">
        <f t="shared" si="3"/>
        <v>0</v>
      </c>
      <c r="L12" s="278">
        <f t="shared" si="3"/>
        <v>0</v>
      </c>
      <c r="M12" s="278">
        <f t="shared" si="2"/>
        <v>120643.73999999999</v>
      </c>
      <c r="N12" s="283"/>
      <c r="O12">
        <v>102</v>
      </c>
    </row>
    <row r="13" spans="1:15" customFormat="1" ht="25.5" customHeight="1">
      <c r="A13" s="89">
        <v>121</v>
      </c>
      <c r="B13" s="86" t="s">
        <v>147</v>
      </c>
      <c r="C13" s="280"/>
      <c r="D13" s="280"/>
      <c r="E13" s="280"/>
      <c r="F13" s="280"/>
      <c r="G13" s="280"/>
      <c r="H13" s="280"/>
      <c r="I13" s="280"/>
      <c r="J13" s="280"/>
      <c r="K13" s="280"/>
      <c r="L13" s="280"/>
      <c r="M13" s="281">
        <f t="shared" si="2"/>
        <v>0</v>
      </c>
      <c r="N13" s="279"/>
      <c r="O13">
        <v>103</v>
      </c>
    </row>
    <row r="14" spans="1:15" customFormat="1" ht="25.5" customHeight="1">
      <c r="A14" s="89">
        <v>122</v>
      </c>
      <c r="B14" s="86" t="s">
        <v>148</v>
      </c>
      <c r="C14" s="280">
        <f>116564*1.035</f>
        <v>120643.73999999999</v>
      </c>
      <c r="D14" s="280"/>
      <c r="E14" s="280"/>
      <c r="F14" s="280"/>
      <c r="G14" s="280"/>
      <c r="H14" s="280"/>
      <c r="I14" s="280"/>
      <c r="J14" s="280"/>
      <c r="K14" s="280"/>
      <c r="L14" s="280"/>
      <c r="M14" s="281">
        <f t="shared" si="2"/>
        <v>120643.73999999999</v>
      </c>
      <c r="N14" s="279"/>
      <c r="O14">
        <v>104</v>
      </c>
    </row>
    <row r="15" spans="1:15" customFormat="1" ht="25.5" customHeight="1">
      <c r="A15" s="89">
        <v>123</v>
      </c>
      <c r="B15" s="86" t="s">
        <v>149</v>
      </c>
      <c r="C15" s="280"/>
      <c r="D15" s="280"/>
      <c r="E15" s="280"/>
      <c r="F15" s="280"/>
      <c r="G15" s="280"/>
      <c r="H15" s="280"/>
      <c r="I15" s="280"/>
      <c r="J15" s="280"/>
      <c r="K15" s="280"/>
      <c r="L15" s="280"/>
      <c r="M15" s="281">
        <f t="shared" si="2"/>
        <v>0</v>
      </c>
      <c r="N15" s="279"/>
      <c r="O15">
        <v>105</v>
      </c>
    </row>
    <row r="16" spans="1:15" customFormat="1" ht="39" customHeight="1">
      <c r="A16" s="89">
        <v>124</v>
      </c>
      <c r="B16" s="86" t="s">
        <v>150</v>
      </c>
      <c r="C16" s="280"/>
      <c r="D16" s="280"/>
      <c r="E16" s="280"/>
      <c r="F16" s="280"/>
      <c r="G16" s="280"/>
      <c r="H16" s="280"/>
      <c r="I16" s="280"/>
      <c r="J16" s="280"/>
      <c r="K16" s="280"/>
      <c r="L16" s="280"/>
      <c r="M16" s="281">
        <f t="shared" si="2"/>
        <v>0</v>
      </c>
      <c r="N16" s="279"/>
      <c r="O16">
        <v>106</v>
      </c>
    </row>
    <row r="17" spans="1:15" customFormat="1" ht="25.5" customHeight="1">
      <c r="A17" s="83">
        <v>1300</v>
      </c>
      <c r="B17" s="84" t="s">
        <v>151</v>
      </c>
      <c r="C17" s="278">
        <f>SUM(C18:C25)</f>
        <v>385292.20499999996</v>
      </c>
      <c r="D17" s="278">
        <f>SUM(D18:D25)</f>
        <v>0</v>
      </c>
      <c r="E17" s="278">
        <f t="shared" ref="E17:N17" si="4">SUM(E18:E25)</f>
        <v>0</v>
      </c>
      <c r="F17" s="278">
        <f t="shared" si="4"/>
        <v>0</v>
      </c>
      <c r="G17" s="278">
        <f t="shared" si="4"/>
        <v>0</v>
      </c>
      <c r="H17" s="278">
        <f t="shared" si="4"/>
        <v>0</v>
      </c>
      <c r="I17" s="278">
        <f t="shared" si="4"/>
        <v>0</v>
      </c>
      <c r="J17" s="278">
        <f t="shared" si="4"/>
        <v>0</v>
      </c>
      <c r="K17" s="278">
        <f t="shared" si="4"/>
        <v>0</v>
      </c>
      <c r="L17" s="278">
        <f t="shared" si="4"/>
        <v>0</v>
      </c>
      <c r="M17" s="278">
        <f t="shared" si="2"/>
        <v>385292.20499999996</v>
      </c>
      <c r="N17" s="284">
        <f t="shared" si="4"/>
        <v>0</v>
      </c>
      <c r="O17">
        <v>199</v>
      </c>
    </row>
    <row r="18" spans="1:15" customFormat="1" ht="25.5" customHeight="1">
      <c r="A18" s="89">
        <v>131</v>
      </c>
      <c r="B18" s="86" t="s">
        <v>152</v>
      </c>
      <c r="C18" s="280"/>
      <c r="D18" s="280"/>
      <c r="E18" s="280"/>
      <c r="F18" s="280"/>
      <c r="G18" s="280"/>
      <c r="H18" s="280"/>
      <c r="I18" s="280"/>
      <c r="J18" s="280"/>
      <c r="K18" s="280"/>
      <c r="L18" s="280"/>
      <c r="M18" s="281">
        <f t="shared" si="2"/>
        <v>0</v>
      </c>
      <c r="N18" s="279"/>
    </row>
    <row r="19" spans="1:15" customFormat="1" ht="25.5" customHeight="1">
      <c r="A19" s="89">
        <v>132</v>
      </c>
      <c r="B19" s="86" t="s">
        <v>153</v>
      </c>
      <c r="C19" s="280">
        <f>352777*1.035</f>
        <v>365124.19499999995</v>
      </c>
      <c r="D19" s="280"/>
      <c r="E19" s="280"/>
      <c r="F19" s="280"/>
      <c r="G19" s="280"/>
      <c r="H19" s="280"/>
      <c r="I19" s="280"/>
      <c r="J19" s="280"/>
      <c r="K19" s="280"/>
      <c r="L19" s="280"/>
      <c r="M19" s="281">
        <f t="shared" si="2"/>
        <v>365124.19499999995</v>
      </c>
      <c r="N19" s="279"/>
      <c r="O19" s="25" t="s">
        <v>154</v>
      </c>
    </row>
    <row r="20" spans="1:15" customFormat="1" ht="25.5" customHeight="1">
      <c r="A20" s="89">
        <v>133</v>
      </c>
      <c r="B20" s="86" t="s">
        <v>155</v>
      </c>
      <c r="C20" s="280"/>
      <c r="D20" s="280"/>
      <c r="E20" s="280"/>
      <c r="F20" s="280"/>
      <c r="G20" s="280"/>
      <c r="H20" s="280"/>
      <c r="I20" s="280"/>
      <c r="J20" s="280"/>
      <c r="K20" s="280"/>
      <c r="L20" s="280"/>
      <c r="M20" s="281">
        <f t="shared" si="2"/>
        <v>0</v>
      </c>
      <c r="N20" s="279"/>
      <c r="O20">
        <v>201</v>
      </c>
    </row>
    <row r="21" spans="1:15" customFormat="1" ht="25.5" customHeight="1">
      <c r="A21" s="89">
        <v>134</v>
      </c>
      <c r="B21" s="86" t="s">
        <v>156</v>
      </c>
      <c r="C21" s="280">
        <f>19486*1.035</f>
        <v>20168.009999999998</v>
      </c>
      <c r="D21" s="280"/>
      <c r="E21" s="280"/>
      <c r="F21" s="280"/>
      <c r="G21" s="280"/>
      <c r="H21" s="280"/>
      <c r="I21" s="280"/>
      <c r="J21" s="280"/>
      <c r="K21" s="280"/>
      <c r="L21" s="280"/>
      <c r="M21" s="281">
        <f t="shared" si="2"/>
        <v>20168.009999999998</v>
      </c>
      <c r="N21" s="279"/>
      <c r="O21">
        <v>203</v>
      </c>
    </row>
    <row r="22" spans="1:15" customFormat="1" ht="25.5" customHeight="1">
      <c r="A22" s="89">
        <v>135</v>
      </c>
      <c r="B22" s="86" t="s">
        <v>157</v>
      </c>
      <c r="C22" s="280"/>
      <c r="D22" s="280"/>
      <c r="E22" s="280"/>
      <c r="F22" s="280"/>
      <c r="G22" s="280"/>
      <c r="H22" s="280"/>
      <c r="I22" s="280"/>
      <c r="J22" s="280"/>
      <c r="K22" s="280"/>
      <c r="L22" s="280"/>
      <c r="M22" s="281">
        <f t="shared" si="2"/>
        <v>0</v>
      </c>
      <c r="N22" s="279"/>
      <c r="O22">
        <v>205</v>
      </c>
    </row>
    <row r="23" spans="1:15" customFormat="1" ht="25.5">
      <c r="A23" s="89">
        <v>136</v>
      </c>
      <c r="B23" s="86" t="s">
        <v>158</v>
      </c>
      <c r="C23" s="280"/>
      <c r="D23" s="280"/>
      <c r="E23" s="280"/>
      <c r="F23" s="280"/>
      <c r="G23" s="280"/>
      <c r="H23" s="280"/>
      <c r="I23" s="280"/>
      <c r="J23" s="280"/>
      <c r="K23" s="280"/>
      <c r="L23" s="280"/>
      <c r="M23" s="281">
        <f t="shared" si="2"/>
        <v>0</v>
      </c>
      <c r="N23" s="279"/>
      <c r="O23">
        <v>207</v>
      </c>
    </row>
    <row r="24" spans="1:15" customFormat="1" ht="25.5" customHeight="1">
      <c r="A24" s="89">
        <v>137</v>
      </c>
      <c r="B24" s="86" t="s">
        <v>159</v>
      </c>
      <c r="C24" s="280"/>
      <c r="D24" s="280"/>
      <c r="E24" s="280"/>
      <c r="F24" s="280"/>
      <c r="G24" s="280"/>
      <c r="H24" s="280"/>
      <c r="I24" s="280"/>
      <c r="J24" s="280"/>
      <c r="K24" s="280"/>
      <c r="L24" s="280"/>
      <c r="M24" s="281">
        <f t="shared" si="2"/>
        <v>0</v>
      </c>
      <c r="N24" s="279"/>
      <c r="O24">
        <v>209</v>
      </c>
    </row>
    <row r="25" spans="1:15" customFormat="1" ht="25.5">
      <c r="A25" s="89">
        <v>138</v>
      </c>
      <c r="B25" s="86" t="s">
        <v>160</v>
      </c>
      <c r="C25" s="280"/>
      <c r="D25" s="280"/>
      <c r="E25" s="280"/>
      <c r="F25" s="280"/>
      <c r="G25" s="280"/>
      <c r="H25" s="280"/>
      <c r="I25" s="280"/>
      <c r="J25" s="280"/>
      <c r="K25" s="280"/>
      <c r="L25" s="280"/>
      <c r="M25" s="281">
        <f t="shared" si="2"/>
        <v>0</v>
      </c>
      <c r="N25" s="279"/>
      <c r="O25">
        <v>211</v>
      </c>
    </row>
    <row r="26" spans="1:15" customFormat="1" ht="25.5" customHeight="1">
      <c r="A26" s="83">
        <v>1400</v>
      </c>
      <c r="B26" s="84" t="s">
        <v>161</v>
      </c>
      <c r="C26" s="278">
        <f t="shared" ref="C26:N26" si="5">SUM(C27:C30)</f>
        <v>0</v>
      </c>
      <c r="D26" s="278">
        <f>SUM(D27:D30)</f>
        <v>0</v>
      </c>
      <c r="E26" s="278">
        <f t="shared" si="5"/>
        <v>0</v>
      </c>
      <c r="F26" s="278">
        <f t="shared" si="5"/>
        <v>0</v>
      </c>
      <c r="G26" s="278">
        <f t="shared" si="5"/>
        <v>0</v>
      </c>
      <c r="H26" s="278">
        <f t="shared" si="5"/>
        <v>0</v>
      </c>
      <c r="I26" s="278">
        <f t="shared" si="5"/>
        <v>0</v>
      </c>
      <c r="J26" s="278">
        <f t="shared" si="5"/>
        <v>0</v>
      </c>
      <c r="K26" s="278">
        <f t="shared" si="5"/>
        <v>0</v>
      </c>
      <c r="L26" s="278">
        <f t="shared" si="5"/>
        <v>0</v>
      </c>
      <c r="M26" s="278">
        <f t="shared" si="2"/>
        <v>0</v>
      </c>
      <c r="N26" s="284">
        <f t="shared" si="5"/>
        <v>0</v>
      </c>
      <c r="O26">
        <v>213</v>
      </c>
    </row>
    <row r="27" spans="1:15" customFormat="1" ht="25.5" customHeight="1">
      <c r="A27" s="89">
        <v>141</v>
      </c>
      <c r="B27" s="86" t="s">
        <v>162</v>
      </c>
      <c r="C27" s="280"/>
      <c r="D27" s="280"/>
      <c r="E27" s="280"/>
      <c r="F27" s="280"/>
      <c r="G27" s="280"/>
      <c r="H27" s="280"/>
      <c r="I27" s="280"/>
      <c r="J27" s="280"/>
      <c r="K27" s="280"/>
      <c r="L27" s="280"/>
      <c r="M27" s="281">
        <f t="shared" si="2"/>
        <v>0</v>
      </c>
      <c r="N27" s="279"/>
      <c r="O27">
        <v>215</v>
      </c>
    </row>
    <row r="28" spans="1:15" customFormat="1" ht="25.5" customHeight="1">
      <c r="A28" s="89">
        <v>142</v>
      </c>
      <c r="B28" s="86" t="s">
        <v>163</v>
      </c>
      <c r="C28" s="280"/>
      <c r="D28" s="280"/>
      <c r="E28" s="280"/>
      <c r="F28" s="280"/>
      <c r="G28" s="280"/>
      <c r="H28" s="280"/>
      <c r="I28" s="280"/>
      <c r="J28" s="280"/>
      <c r="K28" s="280"/>
      <c r="L28" s="280"/>
      <c r="M28" s="281">
        <f t="shared" si="2"/>
        <v>0</v>
      </c>
      <c r="N28" s="279"/>
      <c r="O28">
        <v>217</v>
      </c>
    </row>
    <row r="29" spans="1:15" customFormat="1" ht="25.5" customHeight="1">
      <c r="A29" s="89">
        <v>143</v>
      </c>
      <c r="B29" s="86" t="s">
        <v>164</v>
      </c>
      <c r="C29" s="280"/>
      <c r="D29" s="280"/>
      <c r="E29" s="280"/>
      <c r="F29" s="280"/>
      <c r="G29" s="280"/>
      <c r="H29" s="280"/>
      <c r="I29" s="280"/>
      <c r="J29" s="280"/>
      <c r="K29" s="280"/>
      <c r="L29" s="280"/>
      <c r="M29" s="281">
        <f t="shared" si="2"/>
        <v>0</v>
      </c>
      <c r="N29" s="279"/>
      <c r="O29">
        <v>219</v>
      </c>
    </row>
    <row r="30" spans="1:15" customFormat="1" ht="25.5" customHeight="1">
      <c r="A30" s="89">
        <v>144</v>
      </c>
      <c r="B30" s="86" t="s">
        <v>165</v>
      </c>
      <c r="C30" s="280"/>
      <c r="D30" s="280"/>
      <c r="E30" s="280"/>
      <c r="F30" s="280"/>
      <c r="G30" s="280"/>
      <c r="H30" s="280"/>
      <c r="I30" s="280"/>
      <c r="J30" s="280"/>
      <c r="K30" s="280"/>
      <c r="L30" s="280"/>
      <c r="M30" s="281">
        <f t="shared" si="2"/>
        <v>0</v>
      </c>
      <c r="N30" s="279"/>
      <c r="O30">
        <v>221</v>
      </c>
    </row>
    <row r="31" spans="1:15" customFormat="1" ht="25.5" customHeight="1">
      <c r="A31" s="83">
        <v>1500</v>
      </c>
      <c r="B31" s="84" t="s">
        <v>166</v>
      </c>
      <c r="C31" s="278">
        <f t="shared" ref="C31:N31" si="6">SUM(C32:C37)</f>
        <v>13004.775</v>
      </c>
      <c r="D31" s="278">
        <f>SUM(D32:D37)</f>
        <v>0</v>
      </c>
      <c r="E31" s="278">
        <f t="shared" si="6"/>
        <v>0</v>
      </c>
      <c r="F31" s="278">
        <f t="shared" si="6"/>
        <v>0</v>
      </c>
      <c r="G31" s="278">
        <f t="shared" si="6"/>
        <v>0</v>
      </c>
      <c r="H31" s="278">
        <f t="shared" si="6"/>
        <v>0</v>
      </c>
      <c r="I31" s="278">
        <f t="shared" si="6"/>
        <v>0</v>
      </c>
      <c r="J31" s="278">
        <f t="shared" si="6"/>
        <v>0</v>
      </c>
      <c r="K31" s="278">
        <f t="shared" si="6"/>
        <v>0</v>
      </c>
      <c r="L31" s="278">
        <f t="shared" si="6"/>
        <v>0</v>
      </c>
      <c r="M31" s="278">
        <f t="shared" si="2"/>
        <v>13004.775</v>
      </c>
      <c r="N31" s="284">
        <f t="shared" si="6"/>
        <v>0</v>
      </c>
      <c r="O31">
        <v>223</v>
      </c>
    </row>
    <row r="32" spans="1:15" customFormat="1" ht="25.5" customHeight="1">
      <c r="A32" s="89">
        <v>151</v>
      </c>
      <c r="B32" s="86" t="s">
        <v>167</v>
      </c>
      <c r="C32" s="280"/>
      <c r="D32" s="280"/>
      <c r="E32" s="280"/>
      <c r="F32" s="280"/>
      <c r="G32" s="280"/>
      <c r="H32" s="280"/>
      <c r="I32" s="280"/>
      <c r="J32" s="280"/>
      <c r="K32" s="280"/>
      <c r="L32" s="280"/>
      <c r="M32" s="281">
        <f t="shared" si="2"/>
        <v>0</v>
      </c>
      <c r="N32" s="279"/>
      <c r="O32">
        <v>225</v>
      </c>
    </row>
    <row r="33" spans="1:15" customFormat="1" ht="25.5" customHeight="1">
      <c r="A33" s="89">
        <v>152</v>
      </c>
      <c r="B33" s="86" t="s">
        <v>123</v>
      </c>
      <c r="C33" s="280">
        <f>12565*1.035</f>
        <v>13004.775</v>
      </c>
      <c r="D33" s="280"/>
      <c r="E33" s="280"/>
      <c r="F33" s="280"/>
      <c r="G33" s="280"/>
      <c r="H33" s="280"/>
      <c r="I33" s="280"/>
      <c r="J33" s="280"/>
      <c r="K33" s="280"/>
      <c r="L33" s="280"/>
      <c r="M33" s="281">
        <f t="shared" si="2"/>
        <v>13004.775</v>
      </c>
      <c r="N33" s="279"/>
      <c r="O33">
        <v>227</v>
      </c>
    </row>
    <row r="34" spans="1:15" customFormat="1" ht="25.5" customHeight="1">
      <c r="A34" s="89">
        <v>153</v>
      </c>
      <c r="B34" s="86" t="s">
        <v>168</v>
      </c>
      <c r="C34" s="280"/>
      <c r="D34" s="280"/>
      <c r="E34" s="280"/>
      <c r="F34" s="280"/>
      <c r="G34" s="280"/>
      <c r="H34" s="280"/>
      <c r="I34" s="280"/>
      <c r="J34" s="280"/>
      <c r="K34" s="280"/>
      <c r="L34" s="280"/>
      <c r="M34" s="281">
        <f t="shared" si="2"/>
        <v>0</v>
      </c>
      <c r="N34" s="279"/>
      <c r="O34">
        <v>229</v>
      </c>
    </row>
    <row r="35" spans="1:15" customFormat="1" ht="25.5" customHeight="1">
      <c r="A35" s="89">
        <v>154</v>
      </c>
      <c r="B35" s="86" t="s">
        <v>169</v>
      </c>
      <c r="C35" s="280"/>
      <c r="D35" s="280"/>
      <c r="E35" s="280"/>
      <c r="F35" s="280"/>
      <c r="G35" s="280"/>
      <c r="H35" s="280"/>
      <c r="I35" s="280"/>
      <c r="J35" s="280"/>
      <c r="K35" s="280"/>
      <c r="L35" s="280"/>
      <c r="M35" s="281">
        <f t="shared" si="2"/>
        <v>0</v>
      </c>
      <c r="N35" s="279"/>
      <c r="O35" s="25" t="s">
        <v>170</v>
      </c>
    </row>
    <row r="36" spans="1:15" customFormat="1" ht="25.5" customHeight="1">
      <c r="A36" s="89">
        <v>155</v>
      </c>
      <c r="B36" s="86" t="s">
        <v>171</v>
      </c>
      <c r="C36" s="280"/>
      <c r="D36" s="280"/>
      <c r="E36" s="280"/>
      <c r="F36" s="280"/>
      <c r="G36" s="280"/>
      <c r="H36" s="280"/>
      <c r="I36" s="280"/>
      <c r="J36" s="280"/>
      <c r="K36" s="280"/>
      <c r="L36" s="280"/>
      <c r="M36" s="281">
        <f t="shared" si="2"/>
        <v>0</v>
      </c>
      <c r="N36" s="279"/>
      <c r="O36">
        <v>202</v>
      </c>
    </row>
    <row r="37" spans="1:15" customFormat="1" ht="25.5" customHeight="1">
      <c r="A37" s="89">
        <v>159</v>
      </c>
      <c r="B37" s="86" t="s">
        <v>172</v>
      </c>
      <c r="C37" s="280"/>
      <c r="D37" s="280"/>
      <c r="E37" s="280"/>
      <c r="F37" s="280"/>
      <c r="G37" s="280"/>
      <c r="H37" s="280"/>
      <c r="I37" s="280"/>
      <c r="J37" s="280"/>
      <c r="K37" s="280"/>
      <c r="L37" s="280"/>
      <c r="M37" s="281">
        <f t="shared" si="2"/>
        <v>0</v>
      </c>
      <c r="N37" s="279"/>
      <c r="O37">
        <v>204</v>
      </c>
    </row>
    <row r="38" spans="1:15" customFormat="1" ht="25.5" customHeight="1">
      <c r="A38" s="83">
        <v>1600</v>
      </c>
      <c r="B38" s="78" t="s">
        <v>173</v>
      </c>
      <c r="C38" s="278">
        <f t="shared" ref="C38:N38" si="7">SUM(C39)</f>
        <v>20700</v>
      </c>
      <c r="D38" s="278">
        <f t="shared" si="7"/>
        <v>0</v>
      </c>
      <c r="E38" s="278">
        <f t="shared" si="7"/>
        <v>0</v>
      </c>
      <c r="F38" s="278">
        <f t="shared" si="7"/>
        <v>0</v>
      </c>
      <c r="G38" s="278">
        <f t="shared" si="7"/>
        <v>0</v>
      </c>
      <c r="H38" s="278">
        <f t="shared" si="7"/>
        <v>0</v>
      </c>
      <c r="I38" s="278">
        <f t="shared" si="7"/>
        <v>0</v>
      </c>
      <c r="J38" s="278">
        <f t="shared" si="7"/>
        <v>0</v>
      </c>
      <c r="K38" s="278">
        <f t="shared" si="7"/>
        <v>0</v>
      </c>
      <c r="L38" s="278">
        <f t="shared" si="7"/>
        <v>0</v>
      </c>
      <c r="M38" s="278">
        <f t="shared" si="2"/>
        <v>20700</v>
      </c>
      <c r="N38" s="284">
        <f t="shared" si="7"/>
        <v>0</v>
      </c>
      <c r="O38">
        <v>206</v>
      </c>
    </row>
    <row r="39" spans="1:15" customFormat="1" ht="30" customHeight="1">
      <c r="A39" s="89">
        <v>161</v>
      </c>
      <c r="B39" s="86" t="s">
        <v>174</v>
      </c>
      <c r="C39" s="280">
        <f>20000*1.035</f>
        <v>20700</v>
      </c>
      <c r="D39" s="280"/>
      <c r="E39" s="280"/>
      <c r="F39" s="280"/>
      <c r="G39" s="280"/>
      <c r="H39" s="280"/>
      <c r="I39" s="280"/>
      <c r="J39" s="280"/>
      <c r="K39" s="280"/>
      <c r="L39" s="280"/>
      <c r="M39" s="281">
        <f t="shared" si="2"/>
        <v>20700</v>
      </c>
      <c r="N39" s="279"/>
      <c r="O39">
        <v>208</v>
      </c>
    </row>
    <row r="40" spans="1:15" customFormat="1" ht="25.5" customHeight="1">
      <c r="A40" s="90">
        <v>1700</v>
      </c>
      <c r="B40" s="84" t="s">
        <v>175</v>
      </c>
      <c r="C40" s="278">
        <f t="shared" ref="C40:N40" si="8">SUM(C41:C42)</f>
        <v>0</v>
      </c>
      <c r="D40" s="278">
        <f>SUM(D41:D42)</f>
        <v>0</v>
      </c>
      <c r="E40" s="278">
        <f t="shared" si="8"/>
        <v>0</v>
      </c>
      <c r="F40" s="278">
        <f t="shared" si="8"/>
        <v>0</v>
      </c>
      <c r="G40" s="278">
        <f t="shared" si="8"/>
        <v>0</v>
      </c>
      <c r="H40" s="278">
        <f t="shared" si="8"/>
        <v>0</v>
      </c>
      <c r="I40" s="278">
        <f t="shared" si="8"/>
        <v>0</v>
      </c>
      <c r="J40" s="278">
        <f t="shared" si="8"/>
        <v>0</v>
      </c>
      <c r="K40" s="278">
        <f t="shared" si="8"/>
        <v>0</v>
      </c>
      <c r="L40" s="278">
        <f t="shared" si="8"/>
        <v>0</v>
      </c>
      <c r="M40" s="278">
        <f t="shared" si="2"/>
        <v>0</v>
      </c>
      <c r="N40" s="284">
        <f t="shared" si="8"/>
        <v>0</v>
      </c>
      <c r="O40">
        <v>210</v>
      </c>
    </row>
    <row r="41" spans="1:15" customFormat="1" ht="25.5" customHeight="1">
      <c r="A41" s="89">
        <v>171</v>
      </c>
      <c r="B41" s="86" t="s">
        <v>176</v>
      </c>
      <c r="C41" s="280"/>
      <c r="D41" s="280"/>
      <c r="E41" s="280"/>
      <c r="F41" s="280"/>
      <c r="G41" s="280"/>
      <c r="H41" s="280"/>
      <c r="I41" s="280"/>
      <c r="J41" s="280"/>
      <c r="K41" s="280"/>
      <c r="L41" s="280"/>
      <c r="M41" s="281">
        <f t="shared" si="2"/>
        <v>0</v>
      </c>
      <c r="N41" s="279"/>
      <c r="O41">
        <v>212</v>
      </c>
    </row>
    <row r="42" spans="1:15" customFormat="1" ht="25.5" customHeight="1">
      <c r="A42" s="89">
        <v>172</v>
      </c>
      <c r="B42" s="86" t="s">
        <v>177</v>
      </c>
      <c r="C42" s="280"/>
      <c r="D42" s="280"/>
      <c r="E42" s="280"/>
      <c r="F42" s="280"/>
      <c r="G42" s="280"/>
      <c r="H42" s="280"/>
      <c r="I42" s="280"/>
      <c r="J42" s="280"/>
      <c r="K42" s="280"/>
      <c r="L42" s="280"/>
      <c r="M42" s="281">
        <f t="shared" si="2"/>
        <v>0</v>
      </c>
      <c r="N42" s="279"/>
      <c r="O42">
        <v>214</v>
      </c>
    </row>
    <row r="43" spans="1:15" s="177" customFormat="1" ht="25.5" customHeight="1">
      <c r="A43" s="172">
        <v>2000</v>
      </c>
      <c r="B43" s="173" t="s">
        <v>43</v>
      </c>
      <c r="C43" s="285">
        <f t="shared" ref="C43:N43" si="9">C44+C53+C57+C67+C77+C85+C88+C94+C98</f>
        <v>577663.51500000001</v>
      </c>
      <c r="D43" s="285">
        <f>D44+D53+D57+D67+D77+D85+D88+D94+D98</f>
        <v>0</v>
      </c>
      <c r="E43" s="285">
        <f t="shared" si="9"/>
        <v>0</v>
      </c>
      <c r="F43" s="285">
        <f t="shared" si="9"/>
        <v>0</v>
      </c>
      <c r="G43" s="285">
        <f t="shared" si="9"/>
        <v>0</v>
      </c>
      <c r="H43" s="285">
        <f t="shared" si="9"/>
        <v>0</v>
      </c>
      <c r="I43" s="285">
        <f t="shared" si="9"/>
        <v>0</v>
      </c>
      <c r="J43" s="285">
        <f t="shared" si="9"/>
        <v>0</v>
      </c>
      <c r="K43" s="285">
        <f t="shared" si="9"/>
        <v>0</v>
      </c>
      <c r="L43" s="285">
        <f t="shared" si="9"/>
        <v>0</v>
      </c>
      <c r="M43" s="285">
        <f t="shared" si="2"/>
        <v>577663.51500000001</v>
      </c>
      <c r="N43" s="286">
        <f t="shared" si="9"/>
        <v>0</v>
      </c>
      <c r="O43" s="177">
        <v>216</v>
      </c>
    </row>
    <row r="44" spans="1:15" customFormat="1" ht="30">
      <c r="A44" s="83">
        <v>2100</v>
      </c>
      <c r="B44" s="84" t="s">
        <v>178</v>
      </c>
      <c r="C44" s="278">
        <f t="shared" ref="C44:N44" si="10">SUM(C45:C52)</f>
        <v>16328.159999999998</v>
      </c>
      <c r="D44" s="278">
        <f>SUM(D45:D52)</f>
        <v>0</v>
      </c>
      <c r="E44" s="278">
        <f t="shared" si="10"/>
        <v>0</v>
      </c>
      <c r="F44" s="278">
        <f t="shared" si="10"/>
        <v>0</v>
      </c>
      <c r="G44" s="278">
        <f t="shared" si="10"/>
        <v>0</v>
      </c>
      <c r="H44" s="278">
        <f t="shared" si="10"/>
        <v>0</v>
      </c>
      <c r="I44" s="278">
        <f t="shared" si="10"/>
        <v>0</v>
      </c>
      <c r="J44" s="278">
        <f t="shared" si="10"/>
        <v>0</v>
      </c>
      <c r="K44" s="278">
        <f t="shared" si="10"/>
        <v>0</v>
      </c>
      <c r="L44" s="278">
        <f t="shared" si="10"/>
        <v>0</v>
      </c>
      <c r="M44" s="278">
        <f t="shared" si="2"/>
        <v>16328.159999999998</v>
      </c>
      <c r="N44" s="284">
        <f t="shared" si="10"/>
        <v>0</v>
      </c>
      <c r="O44">
        <v>224</v>
      </c>
    </row>
    <row r="45" spans="1:15" customFormat="1" ht="25.5" customHeight="1">
      <c r="A45" s="89">
        <v>211</v>
      </c>
      <c r="B45" s="86" t="s">
        <v>179</v>
      </c>
      <c r="C45" s="280">
        <f>15776*1.035</f>
        <v>16328.159999999998</v>
      </c>
      <c r="D45" s="280"/>
      <c r="E45" s="280"/>
      <c r="F45" s="280"/>
      <c r="G45" s="280"/>
      <c r="H45" s="280"/>
      <c r="I45" s="280"/>
      <c r="J45" s="280"/>
      <c r="K45" s="280"/>
      <c r="L45" s="280"/>
      <c r="M45" s="281">
        <f t="shared" si="2"/>
        <v>16328.159999999998</v>
      </c>
      <c r="N45" s="279"/>
      <c r="O45">
        <v>226</v>
      </c>
    </row>
    <row r="46" spans="1:15" customFormat="1" ht="25.5" customHeight="1">
      <c r="A46" s="89">
        <v>212</v>
      </c>
      <c r="B46" s="86" t="s">
        <v>180</v>
      </c>
      <c r="C46" s="280"/>
      <c r="D46" s="280"/>
      <c r="E46" s="280"/>
      <c r="F46" s="280"/>
      <c r="G46" s="280"/>
      <c r="H46" s="280"/>
      <c r="I46" s="280"/>
      <c r="J46" s="280"/>
      <c r="K46" s="280"/>
      <c r="L46" s="280"/>
      <c r="M46" s="281">
        <f t="shared" si="2"/>
        <v>0</v>
      </c>
      <c r="N46" s="279"/>
      <c r="O46">
        <v>228</v>
      </c>
    </row>
    <row r="47" spans="1:15" customFormat="1" ht="25.5" customHeight="1">
      <c r="A47" s="89">
        <v>213</v>
      </c>
      <c r="B47" s="86" t="s">
        <v>181</v>
      </c>
      <c r="C47" s="280"/>
      <c r="D47" s="280"/>
      <c r="E47" s="280"/>
      <c r="F47" s="280"/>
      <c r="G47" s="280"/>
      <c r="H47" s="280"/>
      <c r="I47" s="280"/>
      <c r="J47" s="280"/>
      <c r="K47" s="280"/>
      <c r="L47" s="280"/>
      <c r="M47" s="281">
        <f t="shared" si="2"/>
        <v>0</v>
      </c>
      <c r="N47" s="279"/>
      <c r="O47">
        <v>230</v>
      </c>
    </row>
    <row r="48" spans="1:15" customFormat="1" ht="34.5" customHeight="1">
      <c r="A48" s="89">
        <v>214</v>
      </c>
      <c r="B48" s="86" t="s">
        <v>182</v>
      </c>
      <c r="C48" s="280"/>
      <c r="D48" s="280"/>
      <c r="E48" s="280"/>
      <c r="F48" s="280"/>
      <c r="G48" s="280"/>
      <c r="H48" s="280"/>
      <c r="I48" s="280"/>
      <c r="J48" s="280"/>
      <c r="K48" s="280"/>
      <c r="L48" s="280"/>
      <c r="M48" s="281">
        <f t="shared" si="2"/>
        <v>0</v>
      </c>
      <c r="N48" s="279"/>
    </row>
    <row r="49" spans="1:15" customFormat="1" ht="25.5" customHeight="1">
      <c r="A49" s="89">
        <v>215</v>
      </c>
      <c r="B49" s="86" t="s">
        <v>183</v>
      </c>
      <c r="C49" s="280"/>
      <c r="D49" s="280"/>
      <c r="E49" s="280"/>
      <c r="F49" s="280"/>
      <c r="G49" s="280"/>
      <c r="H49" s="280"/>
      <c r="I49" s="280"/>
      <c r="J49" s="280"/>
      <c r="K49" s="280"/>
      <c r="L49" s="280"/>
      <c r="M49" s="281">
        <f t="shared" si="2"/>
        <v>0</v>
      </c>
      <c r="N49" s="279"/>
      <c r="O49">
        <v>301</v>
      </c>
    </row>
    <row r="50" spans="1:15" customFormat="1" ht="25.5" customHeight="1">
      <c r="A50" s="89">
        <v>216</v>
      </c>
      <c r="B50" s="86" t="s">
        <v>184</v>
      </c>
      <c r="C50" s="280"/>
      <c r="D50" s="280"/>
      <c r="E50" s="280"/>
      <c r="F50" s="280"/>
      <c r="G50" s="280"/>
      <c r="H50" s="280"/>
      <c r="I50" s="280"/>
      <c r="J50" s="280"/>
      <c r="K50" s="280"/>
      <c r="L50" s="280"/>
      <c r="M50" s="281">
        <f t="shared" si="2"/>
        <v>0</v>
      </c>
      <c r="N50" s="279"/>
      <c r="O50">
        <v>302</v>
      </c>
    </row>
    <row r="51" spans="1:15" customFormat="1" ht="25.5" customHeight="1">
      <c r="A51" s="89">
        <v>217</v>
      </c>
      <c r="B51" s="86" t="s">
        <v>185</v>
      </c>
      <c r="C51" s="280"/>
      <c r="D51" s="280"/>
      <c r="E51" s="280"/>
      <c r="F51" s="280"/>
      <c r="G51" s="280"/>
      <c r="H51" s="280"/>
      <c r="I51" s="280"/>
      <c r="J51" s="280"/>
      <c r="K51" s="280"/>
      <c r="L51" s="280"/>
      <c r="M51" s="281">
        <f t="shared" si="2"/>
        <v>0</v>
      </c>
      <c r="N51" s="279"/>
      <c r="O51">
        <v>303</v>
      </c>
    </row>
    <row r="52" spans="1:15" customFormat="1" ht="29.45" customHeight="1">
      <c r="A52" s="89">
        <v>218</v>
      </c>
      <c r="B52" s="86" t="s">
        <v>186</v>
      </c>
      <c r="C52" s="280"/>
      <c r="D52" s="280"/>
      <c r="E52" s="280"/>
      <c r="F52" s="280"/>
      <c r="G52" s="280"/>
      <c r="H52" s="280"/>
      <c r="I52" s="280"/>
      <c r="J52" s="280"/>
      <c r="K52" s="280"/>
      <c r="L52" s="280"/>
      <c r="M52" s="281">
        <f t="shared" si="2"/>
        <v>0</v>
      </c>
      <c r="N52" s="279"/>
      <c r="O52">
        <v>304</v>
      </c>
    </row>
    <row r="53" spans="1:15" customFormat="1" ht="25.5" customHeight="1">
      <c r="A53" s="83">
        <v>2200</v>
      </c>
      <c r="B53" s="84" t="s">
        <v>187</v>
      </c>
      <c r="C53" s="278">
        <f t="shared" ref="C53:N53" si="11">SUM(C54:C56)</f>
        <v>3393.7649999999999</v>
      </c>
      <c r="D53" s="278">
        <f>SUM(D54:D56)</f>
        <v>0</v>
      </c>
      <c r="E53" s="278">
        <f t="shared" si="11"/>
        <v>0</v>
      </c>
      <c r="F53" s="278">
        <f t="shared" si="11"/>
        <v>0</v>
      </c>
      <c r="G53" s="278">
        <f t="shared" si="11"/>
        <v>0</v>
      </c>
      <c r="H53" s="278">
        <f t="shared" si="11"/>
        <v>0</v>
      </c>
      <c r="I53" s="278">
        <f t="shared" si="11"/>
        <v>0</v>
      </c>
      <c r="J53" s="278">
        <f t="shared" si="11"/>
        <v>0</v>
      </c>
      <c r="K53" s="278">
        <f t="shared" si="11"/>
        <v>0</v>
      </c>
      <c r="L53" s="278">
        <f t="shared" si="11"/>
        <v>0</v>
      </c>
      <c r="M53" s="278">
        <f t="shared" si="2"/>
        <v>3393.7649999999999</v>
      </c>
      <c r="N53" s="284">
        <f t="shared" si="11"/>
        <v>0</v>
      </c>
      <c r="O53">
        <v>305</v>
      </c>
    </row>
    <row r="54" spans="1:15" customFormat="1" ht="25.5" customHeight="1">
      <c r="A54" s="89">
        <v>221</v>
      </c>
      <c r="B54" s="86" t="s">
        <v>188</v>
      </c>
      <c r="C54" s="280">
        <f>3279*1.035</f>
        <v>3393.7649999999999</v>
      </c>
      <c r="D54" s="280"/>
      <c r="E54" s="280"/>
      <c r="F54" s="280"/>
      <c r="G54" s="280"/>
      <c r="H54" s="280"/>
      <c r="I54" s="280"/>
      <c r="J54" s="280"/>
      <c r="K54" s="280"/>
      <c r="L54" s="280"/>
      <c r="M54" s="281">
        <f t="shared" si="2"/>
        <v>3393.7649999999999</v>
      </c>
      <c r="N54" s="279"/>
      <c r="O54">
        <v>306</v>
      </c>
    </row>
    <row r="55" spans="1:15" customFormat="1" ht="25.5" customHeight="1">
      <c r="A55" s="89">
        <v>222</v>
      </c>
      <c r="B55" s="86" t="s">
        <v>189</v>
      </c>
      <c r="C55" s="280"/>
      <c r="D55" s="280"/>
      <c r="E55" s="280"/>
      <c r="F55" s="280"/>
      <c r="G55" s="280"/>
      <c r="H55" s="280"/>
      <c r="I55" s="280"/>
      <c r="J55" s="280"/>
      <c r="K55" s="280"/>
      <c r="L55" s="280"/>
      <c r="M55" s="281">
        <f t="shared" si="2"/>
        <v>0</v>
      </c>
      <c r="N55" s="279"/>
      <c r="O55">
        <v>307</v>
      </c>
    </row>
    <row r="56" spans="1:15" customFormat="1" ht="25.5" customHeight="1">
      <c r="A56" s="89">
        <v>223</v>
      </c>
      <c r="B56" s="86" t="s">
        <v>190</v>
      </c>
      <c r="C56" s="280"/>
      <c r="D56" s="280"/>
      <c r="E56" s="280"/>
      <c r="F56" s="280"/>
      <c r="G56" s="280"/>
      <c r="H56" s="280"/>
      <c r="I56" s="280"/>
      <c r="J56" s="280"/>
      <c r="K56" s="280"/>
      <c r="L56" s="280"/>
      <c r="M56" s="281">
        <f t="shared" si="2"/>
        <v>0</v>
      </c>
      <c r="N56" s="279"/>
      <c r="O56">
        <v>308</v>
      </c>
    </row>
    <row r="57" spans="1:15" customFormat="1" ht="30">
      <c r="A57" s="83">
        <v>2300</v>
      </c>
      <c r="B57" s="84" t="s">
        <v>191</v>
      </c>
      <c r="C57" s="278">
        <f t="shared" ref="C57:N57" si="12">SUM(C58:C66)</f>
        <v>0</v>
      </c>
      <c r="D57" s="278">
        <f>SUM(D58:D66)</f>
        <v>0</v>
      </c>
      <c r="E57" s="278">
        <f t="shared" si="12"/>
        <v>0</v>
      </c>
      <c r="F57" s="278">
        <f t="shared" si="12"/>
        <v>0</v>
      </c>
      <c r="G57" s="278">
        <f t="shared" si="12"/>
        <v>0</v>
      </c>
      <c r="H57" s="278">
        <f t="shared" si="12"/>
        <v>0</v>
      </c>
      <c r="I57" s="278">
        <f t="shared" si="12"/>
        <v>0</v>
      </c>
      <c r="J57" s="278">
        <f t="shared" si="12"/>
        <v>0</v>
      </c>
      <c r="K57" s="278">
        <f t="shared" si="12"/>
        <v>0</v>
      </c>
      <c r="L57" s="278">
        <f t="shared" si="12"/>
        <v>0</v>
      </c>
      <c r="M57" s="278">
        <f t="shared" si="2"/>
        <v>0</v>
      </c>
      <c r="N57" s="284">
        <f t="shared" si="12"/>
        <v>0</v>
      </c>
      <c r="O57">
        <v>309</v>
      </c>
    </row>
    <row r="58" spans="1:15" customFormat="1" ht="25.5">
      <c r="A58" s="89">
        <v>231</v>
      </c>
      <c r="B58" s="86" t="s">
        <v>192</v>
      </c>
      <c r="C58" s="280"/>
      <c r="D58" s="280"/>
      <c r="E58" s="280"/>
      <c r="F58" s="280"/>
      <c r="G58" s="280"/>
      <c r="H58" s="280"/>
      <c r="I58" s="280"/>
      <c r="J58" s="280"/>
      <c r="K58" s="280"/>
      <c r="L58" s="280"/>
      <c r="M58" s="281">
        <f t="shared" si="2"/>
        <v>0</v>
      </c>
      <c r="N58" s="279"/>
      <c r="O58">
        <v>310</v>
      </c>
    </row>
    <row r="59" spans="1:15" customFormat="1" ht="25.5" customHeight="1">
      <c r="A59" s="89">
        <v>232</v>
      </c>
      <c r="B59" s="86" t="s">
        <v>193</v>
      </c>
      <c r="C59" s="280"/>
      <c r="D59" s="280"/>
      <c r="E59" s="280"/>
      <c r="F59" s="280"/>
      <c r="G59" s="280"/>
      <c r="H59" s="280"/>
      <c r="I59" s="280"/>
      <c r="J59" s="280"/>
      <c r="K59" s="280"/>
      <c r="L59" s="280"/>
      <c r="M59" s="281">
        <f t="shared" si="2"/>
        <v>0</v>
      </c>
      <c r="N59" s="279"/>
      <c r="O59">
        <v>311</v>
      </c>
    </row>
    <row r="60" spans="1:15" customFormat="1" ht="25.5">
      <c r="A60" s="89">
        <v>233</v>
      </c>
      <c r="B60" s="86" t="s">
        <v>194</v>
      </c>
      <c r="C60" s="280"/>
      <c r="D60" s="280"/>
      <c r="E60" s="280"/>
      <c r="F60" s="280"/>
      <c r="G60" s="280"/>
      <c r="H60" s="280"/>
      <c r="I60" s="280"/>
      <c r="J60" s="280"/>
      <c r="K60" s="280"/>
      <c r="L60" s="280"/>
      <c r="M60" s="281">
        <f t="shared" si="2"/>
        <v>0</v>
      </c>
      <c r="N60" s="279"/>
      <c r="O60">
        <v>312</v>
      </c>
    </row>
    <row r="61" spans="1:15" customFormat="1" ht="25.5">
      <c r="A61" s="89">
        <v>234</v>
      </c>
      <c r="B61" s="86" t="s">
        <v>195</v>
      </c>
      <c r="C61" s="280"/>
      <c r="D61" s="280"/>
      <c r="E61" s="280"/>
      <c r="F61" s="280"/>
      <c r="G61" s="280"/>
      <c r="H61" s="280"/>
      <c r="I61" s="280"/>
      <c r="J61" s="280"/>
      <c r="K61" s="280"/>
      <c r="L61" s="280"/>
      <c r="M61" s="281">
        <f t="shared" si="2"/>
        <v>0</v>
      </c>
      <c r="N61" s="279"/>
      <c r="O61">
        <v>313</v>
      </c>
    </row>
    <row r="62" spans="1:15" customFormat="1" ht="25.5">
      <c r="A62" s="89">
        <v>235</v>
      </c>
      <c r="B62" s="86" t="s">
        <v>196</v>
      </c>
      <c r="C62" s="280"/>
      <c r="D62" s="280"/>
      <c r="E62" s="280"/>
      <c r="F62" s="280"/>
      <c r="G62" s="280"/>
      <c r="H62" s="280"/>
      <c r="I62" s="280"/>
      <c r="J62" s="280"/>
      <c r="K62" s="280"/>
      <c r="L62" s="280"/>
      <c r="M62" s="281">
        <f t="shared" si="2"/>
        <v>0</v>
      </c>
      <c r="N62" s="279"/>
      <c r="O62">
        <v>314</v>
      </c>
    </row>
    <row r="63" spans="1:15" customFormat="1" ht="25.5">
      <c r="A63" s="89">
        <v>236</v>
      </c>
      <c r="B63" s="86" t="s">
        <v>197</v>
      </c>
      <c r="C63" s="280"/>
      <c r="D63" s="280"/>
      <c r="E63" s="280"/>
      <c r="F63" s="280"/>
      <c r="G63" s="280"/>
      <c r="H63" s="280"/>
      <c r="I63" s="280"/>
      <c r="J63" s="280"/>
      <c r="K63" s="280"/>
      <c r="L63" s="280"/>
      <c r="M63" s="281">
        <f t="shared" si="2"/>
        <v>0</v>
      </c>
      <c r="N63" s="279"/>
      <c r="O63">
        <v>315</v>
      </c>
    </row>
    <row r="64" spans="1:15" customFormat="1" ht="25.5">
      <c r="A64" s="89">
        <v>237</v>
      </c>
      <c r="B64" s="86" t="s">
        <v>198</v>
      </c>
      <c r="C64" s="280"/>
      <c r="D64" s="280"/>
      <c r="E64" s="280"/>
      <c r="F64" s="280"/>
      <c r="G64" s="280"/>
      <c r="H64" s="280"/>
      <c r="I64" s="280"/>
      <c r="J64" s="280"/>
      <c r="K64" s="280"/>
      <c r="L64" s="280"/>
      <c r="M64" s="281">
        <f t="shared" si="2"/>
        <v>0</v>
      </c>
      <c r="N64" s="279"/>
      <c r="O64">
        <v>316</v>
      </c>
    </row>
    <row r="65" spans="1:15" customFormat="1" ht="25.5" customHeight="1">
      <c r="A65" s="89">
        <v>238</v>
      </c>
      <c r="B65" s="86" t="s">
        <v>199</v>
      </c>
      <c r="C65" s="280"/>
      <c r="D65" s="280"/>
      <c r="E65" s="280"/>
      <c r="F65" s="280"/>
      <c r="G65" s="280"/>
      <c r="H65" s="280"/>
      <c r="I65" s="280"/>
      <c r="J65" s="280"/>
      <c r="K65" s="280"/>
      <c r="L65" s="280"/>
      <c r="M65" s="281">
        <f t="shared" si="2"/>
        <v>0</v>
      </c>
      <c r="N65" s="279"/>
      <c r="O65">
        <v>317</v>
      </c>
    </row>
    <row r="66" spans="1:15" customFormat="1" ht="25.5" customHeight="1">
      <c r="A66" s="89">
        <v>239</v>
      </c>
      <c r="B66" s="86" t="s">
        <v>200</v>
      </c>
      <c r="C66" s="280"/>
      <c r="D66" s="280"/>
      <c r="E66" s="280"/>
      <c r="F66" s="280"/>
      <c r="G66" s="280"/>
      <c r="H66" s="280"/>
      <c r="I66" s="280"/>
      <c r="J66" s="280"/>
      <c r="K66" s="280"/>
      <c r="L66" s="280"/>
      <c r="M66" s="281">
        <f t="shared" si="2"/>
        <v>0</v>
      </c>
      <c r="N66" s="279"/>
      <c r="O66">
        <v>399</v>
      </c>
    </row>
    <row r="67" spans="1:15" customFormat="1" ht="30">
      <c r="A67" s="83">
        <v>2400</v>
      </c>
      <c r="B67" s="84" t="s">
        <v>201</v>
      </c>
      <c r="C67" s="278">
        <f t="shared" ref="C67:N67" si="13">SUM(C68:C76)</f>
        <v>9220.8149999999987</v>
      </c>
      <c r="D67" s="278">
        <f>SUM(D68:D76)</f>
        <v>0</v>
      </c>
      <c r="E67" s="278">
        <f t="shared" si="13"/>
        <v>0</v>
      </c>
      <c r="F67" s="278">
        <f t="shared" si="13"/>
        <v>0</v>
      </c>
      <c r="G67" s="278">
        <f t="shared" si="13"/>
        <v>0</v>
      </c>
      <c r="H67" s="278">
        <f t="shared" si="13"/>
        <v>0</v>
      </c>
      <c r="I67" s="278">
        <f t="shared" si="13"/>
        <v>0</v>
      </c>
      <c r="J67" s="278">
        <f t="shared" si="13"/>
        <v>0</v>
      </c>
      <c r="K67" s="278">
        <f t="shared" si="13"/>
        <v>0</v>
      </c>
      <c r="L67" s="278">
        <f t="shared" si="13"/>
        <v>0</v>
      </c>
      <c r="M67" s="278">
        <f t="shared" si="2"/>
        <v>9220.8149999999987</v>
      </c>
      <c r="N67" s="284">
        <f t="shared" si="13"/>
        <v>0</v>
      </c>
    </row>
    <row r="68" spans="1:15" customFormat="1" ht="25.5" customHeight="1">
      <c r="A68" s="89">
        <v>241</v>
      </c>
      <c r="B68" s="86" t="s">
        <v>202</v>
      </c>
      <c r="C68" s="280"/>
      <c r="D68" s="280"/>
      <c r="E68" s="280"/>
      <c r="F68" s="280"/>
      <c r="G68" s="280"/>
      <c r="H68" s="280"/>
      <c r="I68" s="280"/>
      <c r="J68" s="280"/>
      <c r="K68" s="280"/>
      <c r="L68" s="280"/>
      <c r="M68" s="281">
        <f t="shared" si="2"/>
        <v>0</v>
      </c>
      <c r="N68" s="279"/>
      <c r="O68">
        <v>401</v>
      </c>
    </row>
    <row r="69" spans="1:15" customFormat="1" ht="25.5" customHeight="1">
      <c r="A69" s="89">
        <v>242</v>
      </c>
      <c r="B69" s="86" t="s">
        <v>203</v>
      </c>
      <c r="C69" s="280"/>
      <c r="D69" s="280"/>
      <c r="E69" s="280"/>
      <c r="F69" s="280"/>
      <c r="G69" s="280"/>
      <c r="H69" s="280"/>
      <c r="I69" s="280"/>
      <c r="J69" s="280"/>
      <c r="K69" s="280"/>
      <c r="L69" s="280"/>
      <c r="M69" s="281">
        <f t="shared" si="2"/>
        <v>0</v>
      </c>
      <c r="N69" s="279"/>
      <c r="O69">
        <v>402</v>
      </c>
    </row>
    <row r="70" spans="1:15" customFormat="1" ht="25.5" customHeight="1">
      <c r="A70" s="89">
        <v>243</v>
      </c>
      <c r="B70" s="86" t="s">
        <v>204</v>
      </c>
      <c r="C70" s="280"/>
      <c r="D70" s="280"/>
      <c r="E70" s="280"/>
      <c r="F70" s="280"/>
      <c r="G70" s="280"/>
      <c r="H70" s="280"/>
      <c r="I70" s="280"/>
      <c r="J70" s="280"/>
      <c r="K70" s="280"/>
      <c r="L70" s="280"/>
      <c r="M70" s="281">
        <f t="shared" si="2"/>
        <v>0</v>
      </c>
      <c r="N70" s="279"/>
      <c r="O70">
        <v>403</v>
      </c>
    </row>
    <row r="71" spans="1:15" customFormat="1" ht="25.5" customHeight="1">
      <c r="A71" s="89">
        <v>244</v>
      </c>
      <c r="B71" s="86" t="s">
        <v>205</v>
      </c>
      <c r="C71" s="280"/>
      <c r="D71" s="280"/>
      <c r="E71" s="280"/>
      <c r="F71" s="280"/>
      <c r="G71" s="280"/>
      <c r="H71" s="280"/>
      <c r="I71" s="280"/>
      <c r="J71" s="280"/>
      <c r="K71" s="280"/>
      <c r="L71" s="280"/>
      <c r="M71" s="281">
        <f t="shared" ref="M71:M134" si="14">SUM(C71:L71)</f>
        <v>0</v>
      </c>
      <c r="N71" s="279"/>
      <c r="O71">
        <v>404</v>
      </c>
    </row>
    <row r="72" spans="1:15" customFormat="1" ht="25.5" customHeight="1">
      <c r="A72" s="89">
        <v>245</v>
      </c>
      <c r="B72" s="86" t="s">
        <v>206</v>
      </c>
      <c r="C72" s="280"/>
      <c r="D72" s="280"/>
      <c r="E72" s="280"/>
      <c r="F72" s="280"/>
      <c r="G72" s="280"/>
      <c r="H72" s="280"/>
      <c r="I72" s="280"/>
      <c r="J72" s="280"/>
      <c r="K72" s="280"/>
      <c r="L72" s="280"/>
      <c r="M72" s="281">
        <f t="shared" si="14"/>
        <v>0</v>
      </c>
      <c r="N72" s="279"/>
      <c r="O72">
        <v>405</v>
      </c>
    </row>
    <row r="73" spans="1:15" customFormat="1" ht="25.5" customHeight="1">
      <c r="A73" s="89">
        <v>246</v>
      </c>
      <c r="B73" s="86" t="s">
        <v>207</v>
      </c>
      <c r="C73" s="280">
        <f>8909*1.035</f>
        <v>9220.8149999999987</v>
      </c>
      <c r="D73" s="280"/>
      <c r="E73" s="280"/>
      <c r="F73" s="280"/>
      <c r="G73" s="280"/>
      <c r="H73" s="280"/>
      <c r="I73" s="280"/>
      <c r="J73" s="280"/>
      <c r="K73" s="280"/>
      <c r="L73" s="280"/>
      <c r="M73" s="281">
        <f t="shared" si="14"/>
        <v>9220.8149999999987</v>
      </c>
      <c r="N73" s="279"/>
      <c r="O73">
        <v>406</v>
      </c>
    </row>
    <row r="74" spans="1:15" customFormat="1" ht="25.5" customHeight="1">
      <c r="A74" s="89">
        <v>247</v>
      </c>
      <c r="B74" s="86" t="s">
        <v>208</v>
      </c>
      <c r="C74" s="280"/>
      <c r="D74" s="280"/>
      <c r="E74" s="280"/>
      <c r="F74" s="280"/>
      <c r="G74" s="280"/>
      <c r="H74" s="280"/>
      <c r="I74" s="280"/>
      <c r="J74" s="280"/>
      <c r="K74" s="280"/>
      <c r="L74" s="280"/>
      <c r="M74" s="281">
        <f t="shared" si="14"/>
        <v>0</v>
      </c>
      <c r="N74" s="279"/>
      <c r="O74">
        <v>407</v>
      </c>
    </row>
    <row r="75" spans="1:15" customFormat="1" ht="25.5" customHeight="1">
      <c r="A75" s="89">
        <v>248</v>
      </c>
      <c r="B75" s="86" t="s">
        <v>209</v>
      </c>
      <c r="C75" s="280"/>
      <c r="D75" s="280"/>
      <c r="E75" s="280"/>
      <c r="F75" s="280"/>
      <c r="G75" s="280"/>
      <c r="H75" s="280"/>
      <c r="I75" s="280"/>
      <c r="J75" s="280"/>
      <c r="K75" s="280"/>
      <c r="L75" s="280"/>
      <c r="M75" s="281">
        <f t="shared" si="14"/>
        <v>0</v>
      </c>
      <c r="N75" s="279"/>
      <c r="O75">
        <v>499</v>
      </c>
    </row>
    <row r="76" spans="1:15" customFormat="1" ht="25.5" customHeight="1">
      <c r="A76" s="89">
        <v>249</v>
      </c>
      <c r="B76" s="86" t="s">
        <v>210</v>
      </c>
      <c r="C76" s="280"/>
      <c r="D76" s="280"/>
      <c r="E76" s="280"/>
      <c r="F76" s="280"/>
      <c r="G76" s="280"/>
      <c r="H76" s="280"/>
      <c r="I76" s="280"/>
      <c r="J76" s="280"/>
      <c r="K76" s="280"/>
      <c r="L76" s="280"/>
      <c r="M76" s="281">
        <f t="shared" si="14"/>
        <v>0</v>
      </c>
      <c r="N76" s="279"/>
    </row>
    <row r="77" spans="1:15" customFormat="1" ht="25.5" customHeight="1">
      <c r="A77" s="83">
        <v>2500</v>
      </c>
      <c r="B77" s="84" t="s">
        <v>211</v>
      </c>
      <c r="C77" s="278">
        <f t="shared" ref="C77:N77" si="15">SUM(C78:C84)</f>
        <v>178707.24</v>
      </c>
      <c r="D77" s="278">
        <f>SUM(D78:D84)</f>
        <v>0</v>
      </c>
      <c r="E77" s="278">
        <f t="shared" si="15"/>
        <v>0</v>
      </c>
      <c r="F77" s="278">
        <f t="shared" si="15"/>
        <v>0</v>
      </c>
      <c r="G77" s="278">
        <f t="shared" si="15"/>
        <v>0</v>
      </c>
      <c r="H77" s="278">
        <f t="shared" si="15"/>
        <v>0</v>
      </c>
      <c r="I77" s="278">
        <f t="shared" si="15"/>
        <v>0</v>
      </c>
      <c r="J77" s="278">
        <f t="shared" si="15"/>
        <v>0</v>
      </c>
      <c r="K77" s="278">
        <f t="shared" si="15"/>
        <v>0</v>
      </c>
      <c r="L77" s="278">
        <f t="shared" si="15"/>
        <v>0</v>
      </c>
      <c r="M77" s="278">
        <f t="shared" si="14"/>
        <v>178707.24</v>
      </c>
      <c r="N77" s="284">
        <f t="shared" si="15"/>
        <v>0</v>
      </c>
      <c r="O77">
        <v>501</v>
      </c>
    </row>
    <row r="78" spans="1:15" customFormat="1" ht="25.5" customHeight="1">
      <c r="A78" s="89">
        <v>251</v>
      </c>
      <c r="B78" s="86" t="s">
        <v>212</v>
      </c>
      <c r="C78" s="280">
        <f>44820*1.035</f>
        <v>46388.7</v>
      </c>
      <c r="D78" s="280"/>
      <c r="E78" s="280"/>
      <c r="F78" s="280"/>
      <c r="G78" s="280"/>
      <c r="H78" s="280"/>
      <c r="I78" s="280"/>
      <c r="J78" s="280"/>
      <c r="K78" s="280"/>
      <c r="L78" s="280"/>
      <c r="M78" s="281">
        <f t="shared" si="14"/>
        <v>46388.7</v>
      </c>
      <c r="N78" s="279"/>
      <c r="O78">
        <v>502</v>
      </c>
    </row>
    <row r="79" spans="1:15" customFormat="1" ht="25.5" customHeight="1">
      <c r="A79" s="89">
        <v>252</v>
      </c>
      <c r="B79" s="86" t="s">
        <v>213</v>
      </c>
      <c r="C79" s="280"/>
      <c r="D79" s="280"/>
      <c r="E79" s="280"/>
      <c r="F79" s="280"/>
      <c r="G79" s="280"/>
      <c r="H79" s="280"/>
      <c r="I79" s="280"/>
      <c r="J79" s="280"/>
      <c r="K79" s="280"/>
      <c r="L79" s="280"/>
      <c r="M79" s="281">
        <f t="shared" si="14"/>
        <v>0</v>
      </c>
      <c r="N79" s="279"/>
      <c r="O79">
        <v>503</v>
      </c>
    </row>
    <row r="80" spans="1:15" customFormat="1" ht="25.5" customHeight="1">
      <c r="A80" s="89">
        <v>253</v>
      </c>
      <c r="B80" s="86" t="s">
        <v>214</v>
      </c>
      <c r="C80" s="280">
        <f>115344*1.035</f>
        <v>119381.04</v>
      </c>
      <c r="D80" s="280"/>
      <c r="E80" s="280"/>
      <c r="F80" s="280"/>
      <c r="G80" s="280"/>
      <c r="H80" s="280"/>
      <c r="I80" s="280"/>
      <c r="J80" s="280"/>
      <c r="K80" s="280"/>
      <c r="L80" s="280"/>
      <c r="M80" s="281">
        <f t="shared" si="14"/>
        <v>119381.04</v>
      </c>
      <c r="N80" s="279"/>
      <c r="O80">
        <v>599</v>
      </c>
    </row>
    <row r="81" spans="1:15" customFormat="1" ht="25.5" customHeight="1">
      <c r="A81" s="89">
        <v>254</v>
      </c>
      <c r="B81" s="86" t="s">
        <v>215</v>
      </c>
      <c r="C81" s="280"/>
      <c r="D81" s="280"/>
      <c r="E81" s="280"/>
      <c r="F81" s="280"/>
      <c r="G81" s="280"/>
      <c r="H81" s="280"/>
      <c r="I81" s="280"/>
      <c r="J81" s="280"/>
      <c r="K81" s="280"/>
      <c r="L81" s="280"/>
      <c r="M81" s="281">
        <f t="shared" si="14"/>
        <v>0</v>
      </c>
      <c r="N81" s="279"/>
    </row>
    <row r="82" spans="1:15" customFormat="1" ht="25.5" customHeight="1">
      <c r="A82" s="89">
        <v>255</v>
      </c>
      <c r="B82" s="86" t="s">
        <v>216</v>
      </c>
      <c r="C82" s="280"/>
      <c r="D82" s="280"/>
      <c r="E82" s="280"/>
      <c r="F82" s="280"/>
      <c r="G82" s="280"/>
      <c r="H82" s="280"/>
      <c r="I82" s="280"/>
      <c r="J82" s="280"/>
      <c r="K82" s="280"/>
      <c r="L82" s="280"/>
      <c r="M82" s="281">
        <f t="shared" si="14"/>
        <v>0</v>
      </c>
      <c r="N82" s="279"/>
      <c r="O82">
        <v>901</v>
      </c>
    </row>
    <row r="83" spans="1:15" customFormat="1" ht="25.5" customHeight="1">
      <c r="A83" s="89">
        <v>256</v>
      </c>
      <c r="B83" s="86" t="s">
        <v>217</v>
      </c>
      <c r="C83" s="280"/>
      <c r="D83" s="280"/>
      <c r="E83" s="280"/>
      <c r="F83" s="280"/>
      <c r="G83" s="280"/>
      <c r="H83" s="280"/>
      <c r="I83" s="280"/>
      <c r="J83" s="280"/>
      <c r="K83" s="280"/>
      <c r="L83" s="280"/>
      <c r="M83" s="281">
        <f t="shared" si="14"/>
        <v>0</v>
      </c>
      <c r="N83" s="279"/>
      <c r="O83">
        <v>902</v>
      </c>
    </row>
    <row r="84" spans="1:15" customFormat="1" ht="25.5" customHeight="1">
      <c r="A84" s="89">
        <v>259</v>
      </c>
      <c r="B84" s="86" t="s">
        <v>218</v>
      </c>
      <c r="C84" s="280">
        <f>12500*1.035</f>
        <v>12937.499999999998</v>
      </c>
      <c r="D84" s="280"/>
      <c r="E84" s="280"/>
      <c r="F84" s="280"/>
      <c r="G84" s="280"/>
      <c r="H84" s="280"/>
      <c r="I84" s="280"/>
      <c r="J84" s="280"/>
      <c r="K84" s="280"/>
      <c r="L84" s="280"/>
      <c r="M84" s="281">
        <f t="shared" si="14"/>
        <v>12937.499999999998</v>
      </c>
      <c r="N84" s="279"/>
      <c r="O84">
        <v>903</v>
      </c>
    </row>
    <row r="85" spans="1:15" customFormat="1" ht="25.5" customHeight="1">
      <c r="A85" s="83">
        <v>2600</v>
      </c>
      <c r="B85" s="84" t="s">
        <v>219</v>
      </c>
      <c r="C85" s="278">
        <f t="shared" ref="C85:N85" si="16">SUM(C86:C87)</f>
        <v>351010.935</v>
      </c>
      <c r="D85" s="278">
        <f>SUM(D86:D87)</f>
        <v>0</v>
      </c>
      <c r="E85" s="278">
        <f t="shared" si="16"/>
        <v>0</v>
      </c>
      <c r="F85" s="278">
        <f t="shared" si="16"/>
        <v>0</v>
      </c>
      <c r="G85" s="278">
        <f t="shared" si="16"/>
        <v>0</v>
      </c>
      <c r="H85" s="278">
        <f t="shared" si="16"/>
        <v>0</v>
      </c>
      <c r="I85" s="278">
        <f t="shared" si="16"/>
        <v>0</v>
      </c>
      <c r="J85" s="278">
        <f t="shared" si="16"/>
        <v>0</v>
      </c>
      <c r="K85" s="278">
        <f t="shared" si="16"/>
        <v>0</v>
      </c>
      <c r="L85" s="278">
        <f t="shared" si="16"/>
        <v>0</v>
      </c>
      <c r="M85" s="278">
        <f t="shared" si="14"/>
        <v>351010.935</v>
      </c>
      <c r="N85" s="284">
        <f t="shared" si="16"/>
        <v>0</v>
      </c>
      <c r="O85">
        <v>904</v>
      </c>
    </row>
    <row r="86" spans="1:15" customFormat="1" ht="25.5" customHeight="1">
      <c r="A86" s="89">
        <v>261</v>
      </c>
      <c r="B86" s="86" t="s">
        <v>220</v>
      </c>
      <c r="C86" s="280">
        <f>339141*1.035</f>
        <v>351010.935</v>
      </c>
      <c r="D86" s="280"/>
      <c r="E86" s="280"/>
      <c r="F86" s="280"/>
      <c r="G86" s="280"/>
      <c r="H86" s="280"/>
      <c r="I86" s="280"/>
      <c r="J86" s="280"/>
      <c r="K86" s="280"/>
      <c r="L86" s="280"/>
      <c r="M86" s="281">
        <f t="shared" si="14"/>
        <v>351010.935</v>
      </c>
      <c r="N86" s="279"/>
      <c r="O86">
        <v>999</v>
      </c>
    </row>
    <row r="87" spans="1:15" customFormat="1" ht="25.5" customHeight="1">
      <c r="A87" s="89">
        <v>262</v>
      </c>
      <c r="B87" s="86" t="s">
        <v>221</v>
      </c>
      <c r="C87" s="280"/>
      <c r="D87" s="280"/>
      <c r="E87" s="280"/>
      <c r="F87" s="280"/>
      <c r="G87" s="280"/>
      <c r="H87" s="280"/>
      <c r="I87" s="280"/>
      <c r="J87" s="280"/>
      <c r="K87" s="280"/>
      <c r="L87" s="280"/>
      <c r="M87" s="281">
        <f t="shared" si="14"/>
        <v>0</v>
      </c>
      <c r="N87" s="279"/>
    </row>
    <row r="88" spans="1:15" customFormat="1" ht="30">
      <c r="A88" s="83">
        <v>2700</v>
      </c>
      <c r="B88" s="84" t="s">
        <v>222</v>
      </c>
      <c r="C88" s="278">
        <f t="shared" ref="C88:N88" si="17">SUM(C89:C93)</f>
        <v>6805.1249999999991</v>
      </c>
      <c r="D88" s="278">
        <f>SUM(D89:D93)</f>
        <v>0</v>
      </c>
      <c r="E88" s="278">
        <f t="shared" si="17"/>
        <v>0</v>
      </c>
      <c r="F88" s="278">
        <f t="shared" si="17"/>
        <v>0</v>
      </c>
      <c r="G88" s="278">
        <f t="shared" si="17"/>
        <v>0</v>
      </c>
      <c r="H88" s="278">
        <f t="shared" si="17"/>
        <v>0</v>
      </c>
      <c r="I88" s="278">
        <f t="shared" si="17"/>
        <v>0</v>
      </c>
      <c r="J88" s="278">
        <f t="shared" si="17"/>
        <v>0</v>
      </c>
      <c r="K88" s="278">
        <f t="shared" si="17"/>
        <v>0</v>
      </c>
      <c r="L88" s="278">
        <f t="shared" si="17"/>
        <v>0</v>
      </c>
      <c r="M88" s="278">
        <f t="shared" si="14"/>
        <v>6805.1249999999991</v>
      </c>
      <c r="N88" s="284">
        <f t="shared" si="17"/>
        <v>0</v>
      </c>
    </row>
    <row r="89" spans="1:15" customFormat="1" ht="25.5" customHeight="1">
      <c r="A89" s="89">
        <v>271</v>
      </c>
      <c r="B89" s="86" t="s">
        <v>223</v>
      </c>
      <c r="C89" s="280">
        <f>6575*1.035</f>
        <v>6805.1249999999991</v>
      </c>
      <c r="D89" s="280"/>
      <c r="E89" s="280"/>
      <c r="F89" s="280"/>
      <c r="G89" s="280"/>
      <c r="H89" s="280"/>
      <c r="I89" s="280"/>
      <c r="J89" s="280"/>
      <c r="K89" s="280"/>
      <c r="L89" s="280"/>
      <c r="M89" s="281">
        <f t="shared" si="14"/>
        <v>6805.1249999999991</v>
      </c>
      <c r="N89" s="279"/>
    </row>
    <row r="90" spans="1:15" customFormat="1" ht="25.5" customHeight="1">
      <c r="A90" s="89">
        <v>272</v>
      </c>
      <c r="B90" s="86" t="s">
        <v>224</v>
      </c>
      <c r="C90" s="280"/>
      <c r="D90" s="280"/>
      <c r="E90" s="280"/>
      <c r="F90" s="280"/>
      <c r="G90" s="280"/>
      <c r="H90" s="280"/>
      <c r="I90" s="280"/>
      <c r="J90" s="280"/>
      <c r="K90" s="280"/>
      <c r="L90" s="280"/>
      <c r="M90" s="281">
        <f t="shared" si="14"/>
        <v>0</v>
      </c>
      <c r="N90" s="279"/>
    </row>
    <row r="91" spans="1:15" customFormat="1" ht="25.5" customHeight="1">
      <c r="A91" s="89">
        <v>273</v>
      </c>
      <c r="B91" s="86" t="s">
        <v>225</v>
      </c>
      <c r="C91" s="280"/>
      <c r="D91" s="280"/>
      <c r="E91" s="280"/>
      <c r="F91" s="280"/>
      <c r="G91" s="280"/>
      <c r="H91" s="280"/>
      <c r="I91" s="280"/>
      <c r="J91" s="280"/>
      <c r="K91" s="280"/>
      <c r="L91" s="280"/>
      <c r="M91" s="281">
        <f t="shared" si="14"/>
        <v>0</v>
      </c>
      <c r="N91" s="279"/>
    </row>
    <row r="92" spans="1:15" customFormat="1" ht="25.5" customHeight="1">
      <c r="A92" s="89">
        <v>274</v>
      </c>
      <c r="B92" s="86" t="s">
        <v>226</v>
      </c>
      <c r="C92" s="280"/>
      <c r="D92" s="280"/>
      <c r="E92" s="280"/>
      <c r="F92" s="280"/>
      <c r="G92" s="280"/>
      <c r="H92" s="280"/>
      <c r="I92" s="280"/>
      <c r="J92" s="280"/>
      <c r="K92" s="280"/>
      <c r="L92" s="280"/>
      <c r="M92" s="281">
        <f t="shared" si="14"/>
        <v>0</v>
      </c>
      <c r="N92" s="279"/>
    </row>
    <row r="93" spans="1:15" customFormat="1" ht="25.5" customHeight="1">
      <c r="A93" s="89">
        <v>275</v>
      </c>
      <c r="B93" s="86" t="s">
        <v>227</v>
      </c>
      <c r="C93" s="280"/>
      <c r="D93" s="280"/>
      <c r="E93" s="280"/>
      <c r="F93" s="280"/>
      <c r="G93" s="280"/>
      <c r="H93" s="280"/>
      <c r="I93" s="280"/>
      <c r="J93" s="280"/>
      <c r="K93" s="280"/>
      <c r="L93" s="280"/>
      <c r="M93" s="281">
        <f t="shared" si="14"/>
        <v>0</v>
      </c>
      <c r="N93" s="279"/>
    </row>
    <row r="94" spans="1:15" customFormat="1" ht="25.5" customHeight="1">
      <c r="A94" s="83">
        <v>2800</v>
      </c>
      <c r="B94" s="84" t="s">
        <v>228</v>
      </c>
      <c r="C94" s="278">
        <f t="shared" ref="C94:N94" si="18">SUM(C95:C97)</f>
        <v>12197.474999999999</v>
      </c>
      <c r="D94" s="278">
        <f>SUM(D95:D97)</f>
        <v>0</v>
      </c>
      <c r="E94" s="278">
        <f t="shared" si="18"/>
        <v>0</v>
      </c>
      <c r="F94" s="278">
        <f t="shared" si="18"/>
        <v>0</v>
      </c>
      <c r="G94" s="278">
        <f t="shared" si="18"/>
        <v>0</v>
      </c>
      <c r="H94" s="278">
        <f t="shared" si="18"/>
        <v>0</v>
      </c>
      <c r="I94" s="278">
        <f t="shared" si="18"/>
        <v>0</v>
      </c>
      <c r="J94" s="278">
        <f t="shared" si="18"/>
        <v>0</v>
      </c>
      <c r="K94" s="278">
        <f t="shared" si="18"/>
        <v>0</v>
      </c>
      <c r="L94" s="278">
        <f t="shared" si="18"/>
        <v>0</v>
      </c>
      <c r="M94" s="278">
        <f t="shared" si="14"/>
        <v>12197.474999999999</v>
      </c>
      <c r="N94" s="284">
        <f t="shared" si="18"/>
        <v>0</v>
      </c>
    </row>
    <row r="95" spans="1:15" customFormat="1" ht="25.5" customHeight="1">
      <c r="A95" s="89">
        <v>281</v>
      </c>
      <c r="B95" s="86" t="s">
        <v>229</v>
      </c>
      <c r="C95" s="280">
        <f>11785*1.035</f>
        <v>12197.474999999999</v>
      </c>
      <c r="D95" s="280"/>
      <c r="E95" s="280"/>
      <c r="F95" s="280"/>
      <c r="G95" s="280"/>
      <c r="H95" s="280"/>
      <c r="I95" s="280"/>
      <c r="J95" s="280"/>
      <c r="K95" s="280"/>
      <c r="L95" s="280"/>
      <c r="M95" s="281">
        <f t="shared" si="14"/>
        <v>12197.474999999999</v>
      </c>
      <c r="N95" s="279"/>
    </row>
    <row r="96" spans="1:15" customFormat="1" ht="25.5" customHeight="1">
      <c r="A96" s="89">
        <v>282</v>
      </c>
      <c r="B96" s="86" t="s">
        <v>230</v>
      </c>
      <c r="C96" s="280"/>
      <c r="D96" s="280"/>
      <c r="E96" s="280"/>
      <c r="F96" s="280"/>
      <c r="G96" s="280"/>
      <c r="H96" s="280"/>
      <c r="I96" s="280"/>
      <c r="J96" s="280"/>
      <c r="K96" s="280"/>
      <c r="L96" s="280"/>
      <c r="M96" s="281">
        <f t="shared" si="14"/>
        <v>0</v>
      </c>
      <c r="N96" s="279"/>
    </row>
    <row r="97" spans="1:14" customFormat="1" ht="25.5" customHeight="1">
      <c r="A97" s="89">
        <v>283</v>
      </c>
      <c r="B97" s="86" t="s">
        <v>231</v>
      </c>
      <c r="C97" s="280"/>
      <c r="D97" s="280"/>
      <c r="E97" s="280"/>
      <c r="F97" s="280"/>
      <c r="G97" s="280"/>
      <c r="H97" s="280"/>
      <c r="I97" s="280"/>
      <c r="J97" s="280"/>
      <c r="K97" s="280"/>
      <c r="L97" s="280"/>
      <c r="M97" s="281">
        <f t="shared" si="14"/>
        <v>0</v>
      </c>
      <c r="N97" s="279"/>
    </row>
    <row r="98" spans="1:14" customFormat="1" ht="25.5" customHeight="1">
      <c r="A98" s="83">
        <v>2900</v>
      </c>
      <c r="B98" s="84" t="s">
        <v>232</v>
      </c>
      <c r="C98" s="278">
        <f t="shared" ref="C98:N98" si="19">SUM(C99:C107)</f>
        <v>0</v>
      </c>
      <c r="D98" s="278">
        <f>SUM(D99:D107)</f>
        <v>0</v>
      </c>
      <c r="E98" s="278">
        <f t="shared" si="19"/>
        <v>0</v>
      </c>
      <c r="F98" s="278">
        <f t="shared" si="19"/>
        <v>0</v>
      </c>
      <c r="G98" s="278">
        <f t="shared" si="19"/>
        <v>0</v>
      </c>
      <c r="H98" s="278">
        <f t="shared" si="19"/>
        <v>0</v>
      </c>
      <c r="I98" s="278">
        <f t="shared" si="19"/>
        <v>0</v>
      </c>
      <c r="J98" s="278">
        <f t="shared" si="19"/>
        <v>0</v>
      </c>
      <c r="K98" s="278">
        <f t="shared" si="19"/>
        <v>0</v>
      </c>
      <c r="L98" s="278">
        <f t="shared" si="19"/>
        <v>0</v>
      </c>
      <c r="M98" s="278">
        <f t="shared" si="14"/>
        <v>0</v>
      </c>
      <c r="N98" s="284">
        <f t="shared" si="19"/>
        <v>0</v>
      </c>
    </row>
    <row r="99" spans="1:14" customFormat="1" ht="25.5" customHeight="1">
      <c r="A99" s="89">
        <v>291</v>
      </c>
      <c r="B99" s="86" t="s">
        <v>233</v>
      </c>
      <c r="C99" s="280"/>
      <c r="D99" s="280"/>
      <c r="E99" s="280"/>
      <c r="F99" s="280"/>
      <c r="G99" s="280"/>
      <c r="H99" s="280"/>
      <c r="I99" s="280"/>
      <c r="J99" s="280"/>
      <c r="K99" s="280"/>
      <c r="L99" s="280"/>
      <c r="M99" s="281">
        <f t="shared" si="14"/>
        <v>0</v>
      </c>
      <c r="N99" s="279"/>
    </row>
    <row r="100" spans="1:14" customFormat="1" ht="25.5" customHeight="1">
      <c r="A100" s="89">
        <v>292</v>
      </c>
      <c r="B100" s="86" t="s">
        <v>234</v>
      </c>
      <c r="C100" s="280"/>
      <c r="D100" s="280"/>
      <c r="E100" s="280"/>
      <c r="F100" s="280"/>
      <c r="G100" s="280"/>
      <c r="H100" s="280"/>
      <c r="I100" s="280"/>
      <c r="J100" s="280"/>
      <c r="K100" s="280"/>
      <c r="L100" s="280"/>
      <c r="M100" s="281">
        <f t="shared" si="14"/>
        <v>0</v>
      </c>
      <c r="N100" s="279"/>
    </row>
    <row r="101" spans="1:14" customFormat="1" ht="38.25" customHeight="1">
      <c r="A101" s="89">
        <v>293</v>
      </c>
      <c r="B101" s="86" t="s">
        <v>235</v>
      </c>
      <c r="C101" s="280"/>
      <c r="D101" s="280"/>
      <c r="E101" s="280"/>
      <c r="F101" s="280"/>
      <c r="G101" s="280"/>
      <c r="H101" s="280"/>
      <c r="I101" s="280"/>
      <c r="J101" s="280"/>
      <c r="K101" s="280"/>
      <c r="L101" s="280"/>
      <c r="M101" s="281">
        <f t="shared" si="14"/>
        <v>0</v>
      </c>
      <c r="N101" s="279"/>
    </row>
    <row r="102" spans="1:14" customFormat="1" ht="25.5">
      <c r="A102" s="89">
        <v>294</v>
      </c>
      <c r="B102" s="86" t="s">
        <v>236</v>
      </c>
      <c r="C102" s="280"/>
      <c r="D102" s="280"/>
      <c r="E102" s="280"/>
      <c r="F102" s="280"/>
      <c r="G102" s="280"/>
      <c r="H102" s="280"/>
      <c r="I102" s="280"/>
      <c r="J102" s="280"/>
      <c r="K102" s="280"/>
      <c r="L102" s="280"/>
      <c r="M102" s="281">
        <f t="shared" si="14"/>
        <v>0</v>
      </c>
      <c r="N102" s="279"/>
    </row>
    <row r="103" spans="1:14" customFormat="1" ht="42" customHeight="1">
      <c r="A103" s="89">
        <v>295</v>
      </c>
      <c r="B103" s="86" t="s">
        <v>237</v>
      </c>
      <c r="C103" s="280"/>
      <c r="D103" s="280"/>
      <c r="E103" s="280"/>
      <c r="F103" s="280"/>
      <c r="G103" s="280"/>
      <c r="H103" s="280"/>
      <c r="I103" s="280"/>
      <c r="J103" s="280"/>
      <c r="K103" s="280"/>
      <c r="L103" s="280"/>
      <c r="M103" s="281">
        <f t="shared" si="14"/>
        <v>0</v>
      </c>
      <c r="N103" s="279"/>
    </row>
    <row r="104" spans="1:14" customFormat="1" ht="26.25" customHeight="1">
      <c r="A104" s="89">
        <v>296</v>
      </c>
      <c r="B104" s="86" t="s">
        <v>238</v>
      </c>
      <c r="C104" s="280"/>
      <c r="D104" s="280"/>
      <c r="E104" s="280"/>
      <c r="F104" s="280"/>
      <c r="G104" s="280"/>
      <c r="H104" s="280"/>
      <c r="I104" s="280"/>
      <c r="J104" s="280"/>
      <c r="K104" s="280"/>
      <c r="L104" s="280"/>
      <c r="M104" s="281">
        <f t="shared" si="14"/>
        <v>0</v>
      </c>
      <c r="N104" s="279"/>
    </row>
    <row r="105" spans="1:14" customFormat="1" ht="24.75" customHeight="1">
      <c r="A105" s="89">
        <v>297</v>
      </c>
      <c r="B105" s="86" t="s">
        <v>239</v>
      </c>
      <c r="C105" s="280"/>
      <c r="D105" s="280"/>
      <c r="E105" s="280"/>
      <c r="F105" s="280"/>
      <c r="G105" s="280"/>
      <c r="H105" s="280"/>
      <c r="I105" s="280"/>
      <c r="J105" s="280"/>
      <c r="K105" s="280"/>
      <c r="L105" s="280"/>
      <c r="M105" s="281">
        <f t="shared" si="14"/>
        <v>0</v>
      </c>
      <c r="N105" s="279"/>
    </row>
    <row r="106" spans="1:14" customFormat="1" ht="30" customHeight="1">
      <c r="A106" s="89">
        <v>298</v>
      </c>
      <c r="B106" s="86" t="s">
        <v>240</v>
      </c>
      <c r="C106" s="280"/>
      <c r="D106" s="280"/>
      <c r="E106" s="280"/>
      <c r="F106" s="280"/>
      <c r="G106" s="280"/>
      <c r="H106" s="280"/>
      <c r="I106" s="280"/>
      <c r="J106" s="280"/>
      <c r="K106" s="280"/>
      <c r="L106" s="280"/>
      <c r="M106" s="281">
        <f t="shared" si="14"/>
        <v>0</v>
      </c>
      <c r="N106" s="279"/>
    </row>
    <row r="107" spans="1:14" customFormat="1" ht="25.5" customHeight="1">
      <c r="A107" s="89">
        <v>299</v>
      </c>
      <c r="B107" s="86" t="s">
        <v>241</v>
      </c>
      <c r="C107" s="280"/>
      <c r="D107" s="280"/>
      <c r="E107" s="280"/>
      <c r="F107" s="280"/>
      <c r="G107" s="280"/>
      <c r="H107" s="280"/>
      <c r="I107" s="280"/>
      <c r="J107" s="280"/>
      <c r="K107" s="280"/>
      <c r="L107" s="280"/>
      <c r="M107" s="281">
        <f t="shared" si="14"/>
        <v>0</v>
      </c>
      <c r="N107" s="279"/>
    </row>
    <row r="108" spans="1:14" s="176" customFormat="1" ht="25.5" customHeight="1">
      <c r="A108" s="172">
        <v>3000</v>
      </c>
      <c r="B108" s="173" t="s">
        <v>52</v>
      </c>
      <c r="C108" s="285">
        <f t="shared" ref="C108:N108" si="20">C109+C119+C129+C139+C149+C159+C167+C177+C183</f>
        <v>4761310.5</v>
      </c>
      <c r="D108" s="285">
        <f>D109+D119+D129+D139+D149+D159+D167+D177+D183</f>
        <v>0</v>
      </c>
      <c r="E108" s="285">
        <f t="shared" si="20"/>
        <v>0</v>
      </c>
      <c r="F108" s="285">
        <f t="shared" si="20"/>
        <v>0</v>
      </c>
      <c r="G108" s="285">
        <f t="shared" si="20"/>
        <v>0</v>
      </c>
      <c r="H108" s="285">
        <f t="shared" si="20"/>
        <v>0</v>
      </c>
      <c r="I108" s="285">
        <f t="shared" si="20"/>
        <v>0</v>
      </c>
      <c r="J108" s="285">
        <f t="shared" si="20"/>
        <v>0</v>
      </c>
      <c r="K108" s="285">
        <f t="shared" si="20"/>
        <v>0</v>
      </c>
      <c r="L108" s="285">
        <f t="shared" si="20"/>
        <v>0</v>
      </c>
      <c r="M108" s="285">
        <f t="shared" si="14"/>
        <v>4761310.5</v>
      </c>
      <c r="N108" s="287">
        <f t="shared" si="20"/>
        <v>0</v>
      </c>
    </row>
    <row r="109" spans="1:14" customFormat="1" ht="25.5" customHeight="1">
      <c r="A109" s="83">
        <v>3100</v>
      </c>
      <c r="B109" s="84" t="s">
        <v>242</v>
      </c>
      <c r="C109" s="278">
        <f>SUM(C110:C118)</f>
        <v>4233789.63</v>
      </c>
      <c r="D109" s="278">
        <f>SUM(D110:D118)</f>
        <v>0</v>
      </c>
      <c r="E109" s="278">
        <f t="shared" ref="E109:N109" si="21">SUM(E110:E118)</f>
        <v>0</v>
      </c>
      <c r="F109" s="278">
        <f t="shared" si="21"/>
        <v>0</v>
      </c>
      <c r="G109" s="278">
        <f t="shared" si="21"/>
        <v>0</v>
      </c>
      <c r="H109" s="278">
        <f t="shared" si="21"/>
        <v>0</v>
      </c>
      <c r="I109" s="278">
        <f t="shared" si="21"/>
        <v>0</v>
      </c>
      <c r="J109" s="278">
        <f t="shared" si="21"/>
        <v>0</v>
      </c>
      <c r="K109" s="278">
        <f t="shared" si="21"/>
        <v>0</v>
      </c>
      <c r="L109" s="278">
        <f t="shared" si="21"/>
        <v>0</v>
      </c>
      <c r="M109" s="278">
        <f t="shared" si="14"/>
        <v>4233789.63</v>
      </c>
      <c r="N109" s="284">
        <f t="shared" si="21"/>
        <v>0</v>
      </c>
    </row>
    <row r="110" spans="1:14" customFormat="1" ht="25.5" customHeight="1">
      <c r="A110" s="89">
        <v>311</v>
      </c>
      <c r="B110" s="86" t="s">
        <v>243</v>
      </c>
      <c r="C110" s="280">
        <f>3988878*1.035</f>
        <v>4128488.7299999995</v>
      </c>
      <c r="D110" s="280"/>
      <c r="E110" s="280"/>
      <c r="F110" s="280"/>
      <c r="G110" s="280"/>
      <c r="H110" s="280"/>
      <c r="I110" s="280"/>
      <c r="J110" s="280"/>
      <c r="K110" s="280"/>
      <c r="L110" s="280"/>
      <c r="M110" s="281">
        <f t="shared" si="14"/>
        <v>4128488.7299999995</v>
      </c>
      <c r="N110" s="279"/>
    </row>
    <row r="111" spans="1:14" customFormat="1" ht="25.5" customHeight="1">
      <c r="A111" s="89">
        <v>312</v>
      </c>
      <c r="B111" s="86" t="s">
        <v>244</v>
      </c>
      <c r="C111" s="280"/>
      <c r="D111" s="280"/>
      <c r="E111" s="280"/>
      <c r="F111" s="280"/>
      <c r="G111" s="280"/>
      <c r="H111" s="280"/>
      <c r="I111" s="280"/>
      <c r="J111" s="280"/>
      <c r="K111" s="280"/>
      <c r="L111" s="280"/>
      <c r="M111" s="281">
        <f t="shared" si="14"/>
        <v>0</v>
      </c>
      <c r="N111" s="279"/>
    </row>
    <row r="112" spans="1:14" customFormat="1" ht="25.5" customHeight="1">
      <c r="A112" s="89">
        <v>313</v>
      </c>
      <c r="B112" s="86" t="s">
        <v>245</v>
      </c>
      <c r="C112" s="280">
        <f>101740*1.035</f>
        <v>105300.9</v>
      </c>
      <c r="D112" s="280"/>
      <c r="E112" s="280"/>
      <c r="F112" s="280"/>
      <c r="G112" s="280"/>
      <c r="H112" s="280"/>
      <c r="I112" s="280"/>
      <c r="J112" s="280"/>
      <c r="K112" s="280"/>
      <c r="L112" s="280"/>
      <c r="M112" s="281">
        <f t="shared" si="14"/>
        <v>105300.9</v>
      </c>
      <c r="N112" s="279"/>
    </row>
    <row r="113" spans="1:14" customFormat="1" ht="25.5" customHeight="1">
      <c r="A113" s="89">
        <v>314</v>
      </c>
      <c r="B113" s="86" t="s">
        <v>246</v>
      </c>
      <c r="C113" s="280"/>
      <c r="D113" s="280"/>
      <c r="E113" s="280"/>
      <c r="F113" s="280"/>
      <c r="G113" s="280"/>
      <c r="H113" s="280"/>
      <c r="I113" s="280"/>
      <c r="J113" s="280"/>
      <c r="K113" s="280"/>
      <c r="L113" s="280"/>
      <c r="M113" s="281">
        <f t="shared" si="14"/>
        <v>0</v>
      </c>
      <c r="N113" s="279"/>
    </row>
    <row r="114" spans="1:14" customFormat="1" ht="25.5" customHeight="1">
      <c r="A114" s="89">
        <v>315</v>
      </c>
      <c r="B114" s="86" t="s">
        <v>247</v>
      </c>
      <c r="C114" s="280"/>
      <c r="D114" s="280"/>
      <c r="E114" s="280"/>
      <c r="F114" s="280"/>
      <c r="G114" s="280"/>
      <c r="H114" s="280"/>
      <c r="I114" s="280"/>
      <c r="J114" s="280"/>
      <c r="K114" s="280"/>
      <c r="L114" s="280"/>
      <c r="M114" s="281">
        <f t="shared" si="14"/>
        <v>0</v>
      </c>
      <c r="N114" s="279"/>
    </row>
    <row r="115" spans="1:14" customFormat="1" ht="25.5" customHeight="1">
      <c r="A115" s="89">
        <v>316</v>
      </c>
      <c r="B115" s="86" t="s">
        <v>248</v>
      </c>
      <c r="C115" s="280"/>
      <c r="D115" s="280"/>
      <c r="E115" s="280"/>
      <c r="F115" s="280"/>
      <c r="G115" s="280"/>
      <c r="H115" s="280"/>
      <c r="I115" s="280"/>
      <c r="J115" s="280"/>
      <c r="K115" s="280"/>
      <c r="L115" s="280"/>
      <c r="M115" s="281">
        <f t="shared" si="14"/>
        <v>0</v>
      </c>
      <c r="N115" s="279"/>
    </row>
    <row r="116" spans="1:14" customFormat="1" ht="28.15" customHeight="1">
      <c r="A116" s="89">
        <v>317</v>
      </c>
      <c r="B116" s="86" t="s">
        <v>249</v>
      </c>
      <c r="C116" s="280"/>
      <c r="D116" s="280"/>
      <c r="E116" s="280"/>
      <c r="F116" s="280"/>
      <c r="G116" s="280"/>
      <c r="H116" s="280"/>
      <c r="I116" s="280"/>
      <c r="J116" s="280"/>
      <c r="K116" s="280"/>
      <c r="L116" s="280"/>
      <c r="M116" s="281">
        <f t="shared" si="14"/>
        <v>0</v>
      </c>
      <c r="N116" s="279"/>
    </row>
    <row r="117" spans="1:14" customFormat="1" ht="25.5" customHeight="1">
      <c r="A117" s="89">
        <v>318</v>
      </c>
      <c r="B117" s="86" t="s">
        <v>250</v>
      </c>
      <c r="C117" s="280"/>
      <c r="D117" s="280"/>
      <c r="E117" s="280"/>
      <c r="F117" s="280"/>
      <c r="G117" s="280"/>
      <c r="H117" s="280"/>
      <c r="I117" s="280"/>
      <c r="J117" s="280"/>
      <c r="K117" s="280"/>
      <c r="L117" s="280"/>
      <c r="M117" s="281">
        <f t="shared" si="14"/>
        <v>0</v>
      </c>
      <c r="N117" s="279"/>
    </row>
    <row r="118" spans="1:14" customFormat="1" ht="25.5" customHeight="1">
      <c r="A118" s="89">
        <v>319</v>
      </c>
      <c r="B118" s="86" t="s">
        <v>251</v>
      </c>
      <c r="C118" s="280"/>
      <c r="D118" s="280"/>
      <c r="E118" s="280"/>
      <c r="F118" s="280"/>
      <c r="G118" s="280"/>
      <c r="H118" s="280"/>
      <c r="I118" s="280"/>
      <c r="J118" s="280"/>
      <c r="K118" s="280"/>
      <c r="L118" s="280"/>
      <c r="M118" s="281">
        <f t="shared" si="14"/>
        <v>0</v>
      </c>
      <c r="N118" s="279"/>
    </row>
    <row r="119" spans="1:14" customFormat="1" ht="25.5" customHeight="1">
      <c r="A119" s="83">
        <v>3200</v>
      </c>
      <c r="B119" s="84" t="s">
        <v>252</v>
      </c>
      <c r="C119" s="278">
        <f t="shared" ref="C119:N119" si="22">SUM(C120:C128)</f>
        <v>30432.104999999996</v>
      </c>
      <c r="D119" s="278">
        <f>SUM(D120:D128)</f>
        <v>0</v>
      </c>
      <c r="E119" s="278">
        <f t="shared" si="22"/>
        <v>0</v>
      </c>
      <c r="F119" s="278">
        <f t="shared" si="22"/>
        <v>0</v>
      </c>
      <c r="G119" s="278">
        <f t="shared" si="22"/>
        <v>0</v>
      </c>
      <c r="H119" s="278">
        <f t="shared" si="22"/>
        <v>0</v>
      </c>
      <c r="I119" s="278">
        <f t="shared" si="22"/>
        <v>0</v>
      </c>
      <c r="J119" s="278">
        <f t="shared" si="22"/>
        <v>0</v>
      </c>
      <c r="K119" s="278">
        <f t="shared" si="22"/>
        <v>0</v>
      </c>
      <c r="L119" s="278">
        <f t="shared" si="22"/>
        <v>0</v>
      </c>
      <c r="M119" s="278">
        <f t="shared" si="14"/>
        <v>30432.104999999996</v>
      </c>
      <c r="N119" s="284">
        <f t="shared" si="22"/>
        <v>0</v>
      </c>
    </row>
    <row r="120" spans="1:14" ht="25.5" customHeight="1">
      <c r="A120" s="89">
        <v>321</v>
      </c>
      <c r="B120" s="86" t="s">
        <v>253</v>
      </c>
      <c r="C120" s="280"/>
      <c r="D120" s="280"/>
      <c r="E120" s="280"/>
      <c r="F120" s="280"/>
      <c r="G120" s="280"/>
      <c r="H120" s="280"/>
      <c r="I120" s="280"/>
      <c r="J120" s="280"/>
      <c r="K120" s="280"/>
      <c r="L120" s="280"/>
      <c r="M120" s="288">
        <f t="shared" si="14"/>
        <v>0</v>
      </c>
      <c r="N120" s="289"/>
    </row>
    <row r="121" spans="1:14" ht="25.5" customHeight="1">
      <c r="A121" s="89">
        <v>322</v>
      </c>
      <c r="B121" s="86" t="s">
        <v>254</v>
      </c>
      <c r="C121" s="280"/>
      <c r="D121" s="280"/>
      <c r="E121" s="280"/>
      <c r="F121" s="280"/>
      <c r="G121" s="280"/>
      <c r="H121" s="280"/>
      <c r="I121" s="280"/>
      <c r="J121" s="280"/>
      <c r="K121" s="280"/>
      <c r="L121" s="280"/>
      <c r="M121" s="288">
        <f t="shared" si="14"/>
        <v>0</v>
      </c>
      <c r="N121" s="289"/>
    </row>
    <row r="122" spans="1:14" ht="25.5">
      <c r="A122" s="89">
        <v>323</v>
      </c>
      <c r="B122" s="86" t="s">
        <v>255</v>
      </c>
      <c r="C122" s="280"/>
      <c r="D122" s="280"/>
      <c r="E122" s="280"/>
      <c r="F122" s="280"/>
      <c r="G122" s="280"/>
      <c r="H122" s="280"/>
      <c r="I122" s="280"/>
      <c r="J122" s="280"/>
      <c r="K122" s="280"/>
      <c r="L122" s="280"/>
      <c r="M122" s="288">
        <f t="shared" si="14"/>
        <v>0</v>
      </c>
      <c r="N122" s="289"/>
    </row>
    <row r="123" spans="1:14" ht="30" customHeight="1">
      <c r="A123" s="89">
        <v>324</v>
      </c>
      <c r="B123" s="86" t="s">
        <v>256</v>
      </c>
      <c r="C123" s="280"/>
      <c r="D123" s="280"/>
      <c r="E123" s="280"/>
      <c r="F123" s="280"/>
      <c r="G123" s="280"/>
      <c r="H123" s="280"/>
      <c r="I123" s="280"/>
      <c r="J123" s="280"/>
      <c r="K123" s="280"/>
      <c r="L123" s="280"/>
      <c r="M123" s="288">
        <f t="shared" si="14"/>
        <v>0</v>
      </c>
      <c r="N123" s="289"/>
    </row>
    <row r="124" spans="1:14" ht="25.5" customHeight="1">
      <c r="A124" s="89">
        <v>325</v>
      </c>
      <c r="B124" s="86" t="s">
        <v>257</v>
      </c>
      <c r="C124" s="280"/>
      <c r="D124" s="280"/>
      <c r="E124" s="280"/>
      <c r="F124" s="280"/>
      <c r="G124" s="280"/>
      <c r="H124" s="280"/>
      <c r="I124" s="280"/>
      <c r="J124" s="280"/>
      <c r="K124" s="280"/>
      <c r="L124" s="280"/>
      <c r="M124" s="288">
        <f t="shared" si="14"/>
        <v>0</v>
      </c>
      <c r="N124" s="289"/>
    </row>
    <row r="125" spans="1:14" ht="25.5" customHeight="1">
      <c r="A125" s="89">
        <v>326</v>
      </c>
      <c r="B125" s="86" t="s">
        <v>258</v>
      </c>
      <c r="C125" s="280">
        <f>29403*1.035</f>
        <v>30432.104999999996</v>
      </c>
      <c r="D125" s="280"/>
      <c r="E125" s="280"/>
      <c r="F125" s="280"/>
      <c r="G125" s="280"/>
      <c r="H125" s="280"/>
      <c r="I125" s="280"/>
      <c r="J125" s="280"/>
      <c r="K125" s="280"/>
      <c r="L125" s="280"/>
      <c r="M125" s="288">
        <f t="shared" si="14"/>
        <v>30432.104999999996</v>
      </c>
      <c r="N125" s="289"/>
    </row>
    <row r="126" spans="1:14" ht="25.5" customHeight="1">
      <c r="A126" s="89">
        <v>327</v>
      </c>
      <c r="B126" s="86" t="s">
        <v>259</v>
      </c>
      <c r="C126" s="280"/>
      <c r="D126" s="280"/>
      <c r="E126" s="280"/>
      <c r="F126" s="280"/>
      <c r="G126" s="280"/>
      <c r="H126" s="280"/>
      <c r="I126" s="280"/>
      <c r="J126" s="280"/>
      <c r="K126" s="280"/>
      <c r="L126" s="280"/>
      <c r="M126" s="288">
        <f t="shared" si="14"/>
        <v>0</v>
      </c>
      <c r="N126" s="289"/>
    </row>
    <row r="127" spans="1:14" ht="25.5" customHeight="1">
      <c r="A127" s="89">
        <v>328</v>
      </c>
      <c r="B127" s="86" t="s">
        <v>260</v>
      </c>
      <c r="C127" s="280"/>
      <c r="D127" s="280"/>
      <c r="E127" s="280"/>
      <c r="F127" s="280"/>
      <c r="G127" s="280"/>
      <c r="H127" s="280"/>
      <c r="I127" s="280"/>
      <c r="J127" s="280"/>
      <c r="K127" s="280"/>
      <c r="L127" s="280"/>
      <c r="M127" s="288">
        <f t="shared" si="14"/>
        <v>0</v>
      </c>
      <c r="N127" s="289"/>
    </row>
    <row r="128" spans="1:14" ht="25.5" customHeight="1">
      <c r="A128" s="89">
        <v>329</v>
      </c>
      <c r="B128" s="86" t="s">
        <v>261</v>
      </c>
      <c r="C128" s="280"/>
      <c r="D128" s="280"/>
      <c r="E128" s="280"/>
      <c r="F128" s="280"/>
      <c r="G128" s="280"/>
      <c r="H128" s="280"/>
      <c r="I128" s="280"/>
      <c r="J128" s="280"/>
      <c r="K128" s="280"/>
      <c r="L128" s="280"/>
      <c r="M128" s="288">
        <f t="shared" si="14"/>
        <v>0</v>
      </c>
      <c r="N128" s="289"/>
    </row>
    <row r="129" spans="1:14" customFormat="1" ht="30">
      <c r="A129" s="83">
        <v>3300</v>
      </c>
      <c r="B129" s="84" t="s">
        <v>262</v>
      </c>
      <c r="C129" s="278">
        <f t="shared" ref="C129:N129" si="23">SUM(C130:C138)</f>
        <v>70517.654999999999</v>
      </c>
      <c r="D129" s="278">
        <f>SUM(D130:D138)</f>
        <v>0</v>
      </c>
      <c r="E129" s="278">
        <f t="shared" si="23"/>
        <v>0</v>
      </c>
      <c r="F129" s="278">
        <f t="shared" si="23"/>
        <v>0</v>
      </c>
      <c r="G129" s="278">
        <f t="shared" si="23"/>
        <v>0</v>
      </c>
      <c r="H129" s="278">
        <f t="shared" si="23"/>
        <v>0</v>
      </c>
      <c r="I129" s="278">
        <f t="shared" si="23"/>
        <v>0</v>
      </c>
      <c r="J129" s="278">
        <f t="shared" si="23"/>
        <v>0</v>
      </c>
      <c r="K129" s="278">
        <f t="shared" si="23"/>
        <v>0</v>
      </c>
      <c r="L129" s="278">
        <f t="shared" si="23"/>
        <v>0</v>
      </c>
      <c r="M129" s="278">
        <f t="shared" si="14"/>
        <v>70517.654999999999</v>
      </c>
      <c r="N129" s="284">
        <f t="shared" si="23"/>
        <v>0</v>
      </c>
    </row>
    <row r="130" spans="1:14" customFormat="1" ht="25.5" customHeight="1">
      <c r="A130" s="89">
        <v>331</v>
      </c>
      <c r="B130" s="85" t="s">
        <v>263</v>
      </c>
      <c r="C130" s="280">
        <f>68133*1.035</f>
        <v>70517.654999999999</v>
      </c>
      <c r="D130" s="280"/>
      <c r="E130" s="280"/>
      <c r="F130" s="280"/>
      <c r="G130" s="280"/>
      <c r="H130" s="280"/>
      <c r="I130" s="280"/>
      <c r="J130" s="280"/>
      <c r="K130" s="280"/>
      <c r="L130" s="280"/>
      <c r="M130" s="281">
        <f t="shared" si="14"/>
        <v>70517.654999999999</v>
      </c>
      <c r="N130" s="279"/>
    </row>
    <row r="131" spans="1:14" customFormat="1" ht="30.75" customHeight="1">
      <c r="A131" s="89">
        <v>332</v>
      </c>
      <c r="B131" s="86" t="s">
        <v>264</v>
      </c>
      <c r="C131" s="280"/>
      <c r="D131" s="280"/>
      <c r="E131" s="280"/>
      <c r="F131" s="280"/>
      <c r="G131" s="280"/>
      <c r="H131" s="280"/>
      <c r="I131" s="280"/>
      <c r="J131" s="280"/>
      <c r="K131" s="280"/>
      <c r="L131" s="280"/>
      <c r="M131" s="281">
        <f t="shared" si="14"/>
        <v>0</v>
      </c>
      <c r="N131" s="279"/>
    </row>
    <row r="132" spans="1:14" customFormat="1" ht="33" customHeight="1">
      <c r="A132" s="89">
        <v>333</v>
      </c>
      <c r="B132" s="86" t="s">
        <v>265</v>
      </c>
      <c r="C132" s="280"/>
      <c r="D132" s="280"/>
      <c r="E132" s="280"/>
      <c r="F132" s="280"/>
      <c r="G132" s="280"/>
      <c r="H132" s="280"/>
      <c r="I132" s="280"/>
      <c r="J132" s="280"/>
      <c r="K132" s="280"/>
      <c r="L132" s="280"/>
      <c r="M132" s="281">
        <f t="shared" si="14"/>
        <v>0</v>
      </c>
      <c r="N132" s="279"/>
    </row>
    <row r="133" spans="1:14" customFormat="1" ht="25.5" customHeight="1">
      <c r="A133" s="89">
        <v>334</v>
      </c>
      <c r="B133" s="86" t="s">
        <v>266</v>
      </c>
      <c r="C133" s="280"/>
      <c r="D133" s="280"/>
      <c r="E133" s="280"/>
      <c r="F133" s="280"/>
      <c r="G133" s="280"/>
      <c r="H133" s="280"/>
      <c r="I133" s="280"/>
      <c r="J133" s="280"/>
      <c r="K133" s="280"/>
      <c r="L133" s="280"/>
      <c r="M133" s="281">
        <f t="shared" si="14"/>
        <v>0</v>
      </c>
      <c r="N133" s="279"/>
    </row>
    <row r="134" spans="1:14" customFormat="1" ht="25.5" customHeight="1">
      <c r="A134" s="89">
        <v>335</v>
      </c>
      <c r="B134" s="86" t="s">
        <v>267</v>
      </c>
      <c r="C134" s="280"/>
      <c r="D134" s="280"/>
      <c r="E134" s="280"/>
      <c r="F134" s="280"/>
      <c r="G134" s="280"/>
      <c r="H134" s="280"/>
      <c r="I134" s="280"/>
      <c r="J134" s="280"/>
      <c r="K134" s="280"/>
      <c r="L134" s="280"/>
      <c r="M134" s="281">
        <f t="shared" si="14"/>
        <v>0</v>
      </c>
      <c r="N134" s="279"/>
    </row>
    <row r="135" spans="1:14" customFormat="1" ht="25.5">
      <c r="A135" s="89">
        <v>336</v>
      </c>
      <c r="B135" s="86" t="s">
        <v>268</v>
      </c>
      <c r="C135" s="280"/>
      <c r="D135" s="280"/>
      <c r="E135" s="280"/>
      <c r="F135" s="280"/>
      <c r="G135" s="280"/>
      <c r="H135" s="280"/>
      <c r="I135" s="280"/>
      <c r="J135" s="280"/>
      <c r="K135" s="280"/>
      <c r="L135" s="280"/>
      <c r="M135" s="281">
        <f t="shared" ref="M135:M198" si="24">SUM(C135:L135)</f>
        <v>0</v>
      </c>
      <c r="N135" s="279"/>
    </row>
    <row r="136" spans="1:14" customFormat="1" ht="25.5" customHeight="1">
      <c r="A136" s="89">
        <v>337</v>
      </c>
      <c r="B136" s="86" t="s">
        <v>269</v>
      </c>
      <c r="C136" s="280"/>
      <c r="D136" s="280"/>
      <c r="E136" s="280"/>
      <c r="F136" s="280"/>
      <c r="G136" s="280"/>
      <c r="H136" s="280"/>
      <c r="I136" s="280"/>
      <c r="J136" s="280"/>
      <c r="K136" s="280"/>
      <c r="L136" s="280"/>
      <c r="M136" s="281">
        <f t="shared" si="24"/>
        <v>0</v>
      </c>
      <c r="N136" s="279"/>
    </row>
    <row r="137" spans="1:14" customFormat="1" ht="25.5" customHeight="1">
      <c r="A137" s="89">
        <v>338</v>
      </c>
      <c r="B137" s="86" t="s">
        <v>270</v>
      </c>
      <c r="C137" s="280"/>
      <c r="D137" s="280"/>
      <c r="E137" s="280"/>
      <c r="F137" s="280"/>
      <c r="G137" s="280"/>
      <c r="H137" s="280"/>
      <c r="I137" s="280"/>
      <c r="J137" s="280"/>
      <c r="K137" s="280"/>
      <c r="L137" s="280"/>
      <c r="M137" s="281">
        <f t="shared" si="24"/>
        <v>0</v>
      </c>
      <c r="N137" s="279"/>
    </row>
    <row r="138" spans="1:14" customFormat="1" ht="25.5" customHeight="1">
      <c r="A138" s="89">
        <v>339</v>
      </c>
      <c r="B138" s="86" t="s">
        <v>271</v>
      </c>
      <c r="C138" s="280"/>
      <c r="D138" s="280"/>
      <c r="E138" s="280"/>
      <c r="F138" s="280"/>
      <c r="G138" s="280"/>
      <c r="H138" s="280"/>
      <c r="I138" s="280"/>
      <c r="J138" s="280"/>
      <c r="K138" s="280"/>
      <c r="L138" s="280"/>
      <c r="M138" s="281">
        <f t="shared" si="24"/>
        <v>0</v>
      </c>
      <c r="N138" s="279"/>
    </row>
    <row r="139" spans="1:14" customFormat="1" ht="25.5" customHeight="1">
      <c r="A139" s="83">
        <v>3400</v>
      </c>
      <c r="B139" s="84" t="s">
        <v>272</v>
      </c>
      <c r="C139" s="278">
        <f t="shared" ref="C139:N139" si="25">SUM(C140:C148)</f>
        <v>3659.7599999999998</v>
      </c>
      <c r="D139" s="278">
        <f>SUM(D140:D148)</f>
        <v>0</v>
      </c>
      <c r="E139" s="278">
        <f t="shared" si="25"/>
        <v>0</v>
      </c>
      <c r="F139" s="278">
        <f t="shared" si="25"/>
        <v>0</v>
      </c>
      <c r="G139" s="278">
        <f t="shared" si="25"/>
        <v>0</v>
      </c>
      <c r="H139" s="278">
        <f t="shared" si="25"/>
        <v>0</v>
      </c>
      <c r="I139" s="278">
        <f t="shared" si="25"/>
        <v>0</v>
      </c>
      <c r="J139" s="278">
        <f t="shared" si="25"/>
        <v>0</v>
      </c>
      <c r="K139" s="278">
        <f t="shared" si="25"/>
        <v>0</v>
      </c>
      <c r="L139" s="278">
        <f t="shared" si="25"/>
        <v>0</v>
      </c>
      <c r="M139" s="278">
        <f t="shared" si="24"/>
        <v>3659.7599999999998</v>
      </c>
      <c r="N139" s="284">
        <f t="shared" si="25"/>
        <v>0</v>
      </c>
    </row>
    <row r="140" spans="1:14" customFormat="1" ht="25.5" customHeight="1">
      <c r="A140" s="89">
        <v>341</v>
      </c>
      <c r="B140" s="86" t="s">
        <v>273</v>
      </c>
      <c r="C140" s="280">
        <f>3536*1.035</f>
        <v>3659.7599999999998</v>
      </c>
      <c r="D140" s="280"/>
      <c r="E140" s="280"/>
      <c r="F140" s="280"/>
      <c r="G140" s="280"/>
      <c r="H140" s="280"/>
      <c r="I140" s="280"/>
      <c r="J140" s="280"/>
      <c r="K140" s="280"/>
      <c r="L140" s="280"/>
      <c r="M140" s="281">
        <f t="shared" si="24"/>
        <v>3659.7599999999998</v>
      </c>
      <c r="N140" s="279"/>
    </row>
    <row r="141" spans="1:14" customFormat="1" ht="25.5" customHeight="1">
      <c r="A141" s="89">
        <v>342</v>
      </c>
      <c r="B141" s="86" t="s">
        <v>274</v>
      </c>
      <c r="C141" s="280"/>
      <c r="D141" s="280"/>
      <c r="E141" s="280"/>
      <c r="F141" s="280"/>
      <c r="G141" s="280"/>
      <c r="H141" s="280"/>
      <c r="I141" s="280"/>
      <c r="J141" s="280"/>
      <c r="K141" s="280"/>
      <c r="L141" s="280"/>
      <c r="M141" s="281">
        <f t="shared" si="24"/>
        <v>0</v>
      </c>
      <c r="N141" s="279"/>
    </row>
    <row r="142" spans="1:14" customFormat="1" ht="25.5" customHeight="1">
      <c r="A142" s="89">
        <v>343</v>
      </c>
      <c r="B142" s="86" t="s">
        <v>275</v>
      </c>
      <c r="C142" s="280"/>
      <c r="D142" s="280"/>
      <c r="E142" s="280"/>
      <c r="F142" s="280"/>
      <c r="G142" s="280"/>
      <c r="H142" s="280"/>
      <c r="I142" s="280"/>
      <c r="J142" s="280"/>
      <c r="K142" s="280"/>
      <c r="L142" s="280"/>
      <c r="M142" s="281">
        <f t="shared" si="24"/>
        <v>0</v>
      </c>
      <c r="N142" s="279"/>
    </row>
    <row r="143" spans="1:14" customFormat="1" ht="25.5" customHeight="1">
      <c r="A143" s="89">
        <v>344</v>
      </c>
      <c r="B143" s="86" t="s">
        <v>276</v>
      </c>
      <c r="C143" s="280"/>
      <c r="D143" s="280"/>
      <c r="E143" s="280"/>
      <c r="F143" s="280"/>
      <c r="G143" s="280"/>
      <c r="H143" s="280"/>
      <c r="I143" s="280"/>
      <c r="J143" s="280"/>
      <c r="K143" s="280"/>
      <c r="L143" s="280"/>
      <c r="M143" s="281">
        <f t="shared" si="24"/>
        <v>0</v>
      </c>
      <c r="N143" s="279"/>
    </row>
    <row r="144" spans="1:14" customFormat="1" ht="25.5" customHeight="1">
      <c r="A144" s="89">
        <v>345</v>
      </c>
      <c r="B144" s="86" t="s">
        <v>277</v>
      </c>
      <c r="C144" s="280"/>
      <c r="D144" s="280"/>
      <c r="E144" s="280"/>
      <c r="F144" s="280"/>
      <c r="G144" s="280"/>
      <c r="H144" s="280"/>
      <c r="I144" s="280"/>
      <c r="J144" s="280"/>
      <c r="K144" s="280"/>
      <c r="L144" s="280"/>
      <c r="M144" s="281">
        <f t="shared" si="24"/>
        <v>0</v>
      </c>
      <c r="N144" s="279"/>
    </row>
    <row r="145" spans="1:14" customFormat="1" ht="25.5" customHeight="1">
      <c r="A145" s="89">
        <v>346</v>
      </c>
      <c r="B145" s="86" t="s">
        <v>278</v>
      </c>
      <c r="C145" s="280"/>
      <c r="D145" s="280"/>
      <c r="E145" s="280"/>
      <c r="F145" s="280"/>
      <c r="G145" s="280"/>
      <c r="H145" s="280"/>
      <c r="I145" s="280"/>
      <c r="J145" s="280"/>
      <c r="K145" s="280"/>
      <c r="L145" s="280"/>
      <c r="M145" s="281">
        <f t="shared" si="24"/>
        <v>0</v>
      </c>
      <c r="N145" s="279"/>
    </row>
    <row r="146" spans="1:14" customFormat="1" ht="25.5" customHeight="1">
      <c r="A146" s="89">
        <v>347</v>
      </c>
      <c r="B146" s="86" t="s">
        <v>279</v>
      </c>
      <c r="C146" s="280"/>
      <c r="D146" s="280"/>
      <c r="E146" s="280"/>
      <c r="F146" s="280"/>
      <c r="G146" s="280"/>
      <c r="H146" s="280"/>
      <c r="I146" s="280"/>
      <c r="J146" s="280"/>
      <c r="K146" s="280"/>
      <c r="L146" s="280"/>
      <c r="M146" s="281">
        <f t="shared" si="24"/>
        <v>0</v>
      </c>
      <c r="N146" s="279"/>
    </row>
    <row r="147" spans="1:14" customFormat="1" ht="25.5" customHeight="1">
      <c r="A147" s="89">
        <v>348</v>
      </c>
      <c r="B147" s="86" t="s">
        <v>280</v>
      </c>
      <c r="C147" s="280"/>
      <c r="D147" s="280"/>
      <c r="E147" s="280"/>
      <c r="F147" s="280"/>
      <c r="G147" s="280"/>
      <c r="H147" s="280"/>
      <c r="I147" s="280"/>
      <c r="J147" s="280"/>
      <c r="K147" s="280"/>
      <c r="L147" s="280"/>
      <c r="M147" s="281">
        <f t="shared" si="24"/>
        <v>0</v>
      </c>
      <c r="N147" s="279"/>
    </row>
    <row r="148" spans="1:14" customFormat="1" ht="25.5" customHeight="1">
      <c r="A148" s="89">
        <v>349</v>
      </c>
      <c r="B148" s="86" t="s">
        <v>281</v>
      </c>
      <c r="C148" s="280"/>
      <c r="D148" s="280"/>
      <c r="E148" s="280"/>
      <c r="F148" s="280"/>
      <c r="G148" s="280"/>
      <c r="H148" s="280"/>
      <c r="I148" s="280"/>
      <c r="J148" s="280"/>
      <c r="K148" s="280"/>
      <c r="L148" s="280"/>
      <c r="M148" s="281">
        <f t="shared" si="24"/>
        <v>0</v>
      </c>
      <c r="N148" s="279"/>
    </row>
    <row r="149" spans="1:14" customFormat="1" ht="30">
      <c r="A149" s="83">
        <v>3500</v>
      </c>
      <c r="B149" s="84" t="s">
        <v>282</v>
      </c>
      <c r="C149" s="278">
        <f t="shared" ref="C149:N149" si="26">SUM(C150:C158)</f>
        <v>297572.84999999998</v>
      </c>
      <c r="D149" s="278">
        <f>SUM(D150:D158)</f>
        <v>0</v>
      </c>
      <c r="E149" s="278">
        <f t="shared" si="26"/>
        <v>0</v>
      </c>
      <c r="F149" s="278">
        <f t="shared" si="26"/>
        <v>0</v>
      </c>
      <c r="G149" s="278">
        <f t="shared" si="26"/>
        <v>0</v>
      </c>
      <c r="H149" s="278">
        <f t="shared" si="26"/>
        <v>0</v>
      </c>
      <c r="I149" s="278">
        <f t="shared" si="26"/>
        <v>0</v>
      </c>
      <c r="J149" s="278">
        <f t="shared" si="26"/>
        <v>0</v>
      </c>
      <c r="K149" s="278">
        <f t="shared" si="26"/>
        <v>0</v>
      </c>
      <c r="L149" s="278">
        <f t="shared" si="26"/>
        <v>0</v>
      </c>
      <c r="M149" s="278">
        <f t="shared" si="24"/>
        <v>297572.84999999998</v>
      </c>
      <c r="N149" s="284">
        <f t="shared" si="26"/>
        <v>0</v>
      </c>
    </row>
    <row r="150" spans="1:14" customFormat="1" ht="25.5" customHeight="1">
      <c r="A150" s="89">
        <v>351</v>
      </c>
      <c r="B150" s="86" t="s">
        <v>283</v>
      </c>
      <c r="C150" s="280">
        <f>172222*1.035</f>
        <v>178249.77</v>
      </c>
      <c r="D150" s="280"/>
      <c r="E150" s="280"/>
      <c r="F150" s="280"/>
      <c r="G150" s="280"/>
      <c r="H150" s="280"/>
      <c r="I150" s="280"/>
      <c r="J150" s="280"/>
      <c r="K150" s="280"/>
      <c r="L150" s="280"/>
      <c r="M150" s="281">
        <f t="shared" si="24"/>
        <v>178249.77</v>
      </c>
      <c r="N150" s="279"/>
    </row>
    <row r="151" spans="1:14" customFormat="1" ht="34.5" customHeight="1">
      <c r="A151" s="89">
        <v>352</v>
      </c>
      <c r="B151" s="86" t="s">
        <v>284</v>
      </c>
      <c r="C151" s="280"/>
      <c r="D151" s="280"/>
      <c r="E151" s="280"/>
      <c r="F151" s="280"/>
      <c r="G151" s="280"/>
      <c r="H151" s="280"/>
      <c r="I151" s="280"/>
      <c r="J151" s="280"/>
      <c r="K151" s="280"/>
      <c r="L151" s="280"/>
      <c r="M151" s="281">
        <f t="shared" si="24"/>
        <v>0</v>
      </c>
      <c r="N151" s="279"/>
    </row>
    <row r="152" spans="1:14" customFormat="1" ht="33" customHeight="1">
      <c r="A152" s="89">
        <v>353</v>
      </c>
      <c r="B152" s="86" t="s">
        <v>285</v>
      </c>
      <c r="C152" s="280"/>
      <c r="D152" s="280"/>
      <c r="E152" s="280"/>
      <c r="F152" s="280"/>
      <c r="G152" s="280"/>
      <c r="H152" s="280"/>
      <c r="I152" s="280"/>
      <c r="J152" s="280"/>
      <c r="K152" s="280"/>
      <c r="L152" s="280"/>
      <c r="M152" s="281">
        <f t="shared" si="24"/>
        <v>0</v>
      </c>
      <c r="N152" s="279"/>
    </row>
    <row r="153" spans="1:14" customFormat="1" ht="29.25" customHeight="1">
      <c r="A153" s="89">
        <v>354</v>
      </c>
      <c r="B153" s="86" t="s">
        <v>286</v>
      </c>
      <c r="C153" s="280"/>
      <c r="D153" s="280"/>
      <c r="E153" s="280"/>
      <c r="F153" s="280"/>
      <c r="G153" s="280"/>
      <c r="H153" s="280"/>
      <c r="I153" s="280"/>
      <c r="J153" s="280"/>
      <c r="K153" s="280"/>
      <c r="L153" s="280"/>
      <c r="M153" s="281">
        <f t="shared" si="24"/>
        <v>0</v>
      </c>
      <c r="N153" s="279"/>
    </row>
    <row r="154" spans="1:14" customFormat="1" ht="25.5" customHeight="1">
      <c r="A154" s="89">
        <v>355</v>
      </c>
      <c r="B154" s="86" t="s">
        <v>287</v>
      </c>
      <c r="C154" s="280">
        <f>115288*1.035</f>
        <v>119323.07999999999</v>
      </c>
      <c r="D154" s="280"/>
      <c r="E154" s="280"/>
      <c r="F154" s="280"/>
      <c r="G154" s="280"/>
      <c r="H154" s="280"/>
      <c r="I154" s="280"/>
      <c r="J154" s="280"/>
      <c r="K154" s="280"/>
      <c r="L154" s="280"/>
      <c r="M154" s="281">
        <f t="shared" si="24"/>
        <v>119323.07999999999</v>
      </c>
      <c r="N154" s="279"/>
    </row>
    <row r="155" spans="1:14" customFormat="1" ht="28.9" customHeight="1">
      <c r="A155" s="89">
        <v>356</v>
      </c>
      <c r="B155" s="86" t="s">
        <v>288</v>
      </c>
      <c r="C155" s="280"/>
      <c r="D155" s="280"/>
      <c r="E155" s="280"/>
      <c r="F155" s="280"/>
      <c r="G155" s="280"/>
      <c r="H155" s="280"/>
      <c r="I155" s="280"/>
      <c r="J155" s="280"/>
      <c r="K155" s="280"/>
      <c r="L155" s="280"/>
      <c r="M155" s="281">
        <f t="shared" si="24"/>
        <v>0</v>
      </c>
      <c r="N155" s="279"/>
    </row>
    <row r="156" spans="1:14" customFormat="1" ht="25.5">
      <c r="A156" s="89">
        <v>357</v>
      </c>
      <c r="B156" s="86" t="s">
        <v>289</v>
      </c>
      <c r="C156" s="280"/>
      <c r="D156" s="280"/>
      <c r="E156" s="280"/>
      <c r="F156" s="280"/>
      <c r="G156" s="280"/>
      <c r="H156" s="280"/>
      <c r="I156" s="280"/>
      <c r="J156" s="280"/>
      <c r="K156" s="280"/>
      <c r="L156" s="280"/>
      <c r="M156" s="281">
        <f t="shared" si="24"/>
        <v>0</v>
      </c>
      <c r="N156" s="279"/>
    </row>
    <row r="157" spans="1:14" customFormat="1" ht="25.5" customHeight="1">
      <c r="A157" s="89">
        <v>358</v>
      </c>
      <c r="B157" s="86" t="s">
        <v>290</v>
      </c>
      <c r="C157" s="280"/>
      <c r="D157" s="280"/>
      <c r="E157" s="280"/>
      <c r="F157" s="280"/>
      <c r="G157" s="280"/>
      <c r="H157" s="280"/>
      <c r="I157" s="280"/>
      <c r="J157" s="280"/>
      <c r="K157" s="280"/>
      <c r="L157" s="280"/>
      <c r="M157" s="281">
        <f t="shared" si="24"/>
        <v>0</v>
      </c>
      <c r="N157" s="279"/>
    </row>
    <row r="158" spans="1:14" customFormat="1" ht="25.5" customHeight="1">
      <c r="A158" s="89">
        <v>359</v>
      </c>
      <c r="B158" s="86" t="s">
        <v>291</v>
      </c>
      <c r="C158" s="280"/>
      <c r="D158" s="280"/>
      <c r="E158" s="280"/>
      <c r="F158" s="280"/>
      <c r="G158" s="280"/>
      <c r="H158" s="280"/>
      <c r="I158" s="280"/>
      <c r="J158" s="280"/>
      <c r="K158" s="280"/>
      <c r="L158" s="280"/>
      <c r="M158" s="281">
        <f t="shared" si="24"/>
        <v>0</v>
      </c>
      <c r="N158" s="279"/>
    </row>
    <row r="159" spans="1:14" customFormat="1" ht="25.5" customHeight="1">
      <c r="A159" s="83">
        <v>3600</v>
      </c>
      <c r="B159" s="84" t="s">
        <v>292</v>
      </c>
      <c r="C159" s="278">
        <f t="shared" ref="C159:N159" si="27">SUM(C160:C166)</f>
        <v>869.4</v>
      </c>
      <c r="D159" s="278">
        <f>SUM(D160:D166)</f>
        <v>0</v>
      </c>
      <c r="E159" s="278">
        <f t="shared" si="27"/>
        <v>0</v>
      </c>
      <c r="F159" s="278">
        <f t="shared" si="27"/>
        <v>0</v>
      </c>
      <c r="G159" s="278">
        <f t="shared" si="27"/>
        <v>0</v>
      </c>
      <c r="H159" s="278">
        <f t="shared" si="27"/>
        <v>0</v>
      </c>
      <c r="I159" s="278">
        <f t="shared" si="27"/>
        <v>0</v>
      </c>
      <c r="J159" s="278">
        <f t="shared" si="27"/>
        <v>0</v>
      </c>
      <c r="K159" s="278">
        <f t="shared" si="27"/>
        <v>0</v>
      </c>
      <c r="L159" s="278">
        <f t="shared" si="27"/>
        <v>0</v>
      </c>
      <c r="M159" s="278">
        <f t="shared" si="24"/>
        <v>869.4</v>
      </c>
      <c r="N159" s="284">
        <f t="shared" si="27"/>
        <v>0</v>
      </c>
    </row>
    <row r="160" spans="1:14" customFormat="1" ht="29.25" customHeight="1">
      <c r="A160" s="89">
        <v>361</v>
      </c>
      <c r="B160" s="86" t="s">
        <v>293</v>
      </c>
      <c r="C160" s="280">
        <f>840*1.035</f>
        <v>869.4</v>
      </c>
      <c r="D160" s="280"/>
      <c r="E160" s="280"/>
      <c r="F160" s="280"/>
      <c r="G160" s="280"/>
      <c r="H160" s="280"/>
      <c r="I160" s="280"/>
      <c r="J160" s="280"/>
      <c r="K160" s="280"/>
      <c r="L160" s="280"/>
      <c r="M160" s="281">
        <f t="shared" si="24"/>
        <v>869.4</v>
      </c>
      <c r="N160" s="279"/>
    </row>
    <row r="161" spans="1:14" customFormat="1" ht="34.5" customHeight="1">
      <c r="A161" s="89">
        <v>362</v>
      </c>
      <c r="B161" s="86" t="s">
        <v>294</v>
      </c>
      <c r="C161" s="280"/>
      <c r="D161" s="280"/>
      <c r="E161" s="280"/>
      <c r="F161" s="280"/>
      <c r="G161" s="280"/>
      <c r="H161" s="280"/>
      <c r="I161" s="280"/>
      <c r="J161" s="280"/>
      <c r="K161" s="280"/>
      <c r="L161" s="280"/>
      <c r="M161" s="281">
        <f t="shared" si="24"/>
        <v>0</v>
      </c>
      <c r="N161" s="279"/>
    </row>
    <row r="162" spans="1:14" customFormat="1" ht="29.25" customHeight="1">
      <c r="A162" s="89">
        <v>363</v>
      </c>
      <c r="B162" s="86" t="s">
        <v>295</v>
      </c>
      <c r="C162" s="280"/>
      <c r="D162" s="280"/>
      <c r="E162" s="280"/>
      <c r="F162" s="280"/>
      <c r="G162" s="280"/>
      <c r="H162" s="280"/>
      <c r="I162" s="280"/>
      <c r="J162" s="280"/>
      <c r="K162" s="280"/>
      <c r="L162" s="280"/>
      <c r="M162" s="281">
        <f t="shared" si="24"/>
        <v>0</v>
      </c>
      <c r="N162" s="279"/>
    </row>
    <row r="163" spans="1:14" customFormat="1" ht="25.5" customHeight="1">
      <c r="A163" s="89">
        <v>364</v>
      </c>
      <c r="B163" s="86" t="s">
        <v>296</v>
      </c>
      <c r="C163" s="280"/>
      <c r="D163" s="280"/>
      <c r="E163" s="280"/>
      <c r="F163" s="280"/>
      <c r="G163" s="280"/>
      <c r="H163" s="280"/>
      <c r="I163" s="280"/>
      <c r="J163" s="280"/>
      <c r="K163" s="280"/>
      <c r="L163" s="280"/>
      <c r="M163" s="281">
        <f t="shared" si="24"/>
        <v>0</v>
      </c>
      <c r="N163" s="279"/>
    </row>
    <row r="164" spans="1:14" customFormat="1" ht="25.5" customHeight="1">
      <c r="A164" s="89">
        <v>365</v>
      </c>
      <c r="B164" s="86" t="s">
        <v>297</v>
      </c>
      <c r="C164" s="280"/>
      <c r="D164" s="280"/>
      <c r="E164" s="280"/>
      <c r="F164" s="280"/>
      <c r="G164" s="280"/>
      <c r="H164" s="280"/>
      <c r="I164" s="280"/>
      <c r="J164" s="280"/>
      <c r="K164" s="280"/>
      <c r="L164" s="280"/>
      <c r="M164" s="281">
        <f t="shared" si="24"/>
        <v>0</v>
      </c>
      <c r="N164" s="279"/>
    </row>
    <row r="165" spans="1:14" customFormat="1" ht="25.5">
      <c r="A165" s="89">
        <v>366</v>
      </c>
      <c r="B165" s="86" t="s">
        <v>298</v>
      </c>
      <c r="C165" s="280"/>
      <c r="D165" s="280"/>
      <c r="E165" s="280"/>
      <c r="F165" s="280"/>
      <c r="G165" s="280"/>
      <c r="H165" s="280"/>
      <c r="I165" s="280"/>
      <c r="J165" s="280"/>
      <c r="K165" s="280"/>
      <c r="L165" s="280"/>
      <c r="M165" s="281">
        <f t="shared" si="24"/>
        <v>0</v>
      </c>
      <c r="N165" s="279"/>
    </row>
    <row r="166" spans="1:14" customFormat="1" ht="25.5" customHeight="1">
      <c r="A166" s="89">
        <v>369</v>
      </c>
      <c r="B166" s="86" t="s">
        <v>299</v>
      </c>
      <c r="C166" s="280"/>
      <c r="D166" s="280"/>
      <c r="E166" s="280"/>
      <c r="F166" s="280"/>
      <c r="G166" s="280"/>
      <c r="H166" s="280"/>
      <c r="I166" s="280"/>
      <c r="J166" s="280"/>
      <c r="K166" s="280"/>
      <c r="L166" s="280"/>
      <c r="M166" s="281">
        <f t="shared" si="24"/>
        <v>0</v>
      </c>
      <c r="N166" s="279"/>
    </row>
    <row r="167" spans="1:14" customFormat="1" ht="25.5" customHeight="1">
      <c r="A167" s="83">
        <v>3700</v>
      </c>
      <c r="B167" s="84" t="s">
        <v>300</v>
      </c>
      <c r="C167" s="278">
        <f t="shared" ref="C167:N167" si="28">SUM(C168:C176)</f>
        <v>14054.264999999999</v>
      </c>
      <c r="D167" s="278">
        <f>SUM(D168:D176)</f>
        <v>0</v>
      </c>
      <c r="E167" s="278">
        <f t="shared" si="28"/>
        <v>0</v>
      </c>
      <c r="F167" s="278">
        <f t="shared" si="28"/>
        <v>0</v>
      </c>
      <c r="G167" s="278">
        <f t="shared" si="28"/>
        <v>0</v>
      </c>
      <c r="H167" s="278">
        <f t="shared" si="28"/>
        <v>0</v>
      </c>
      <c r="I167" s="278">
        <f t="shared" si="28"/>
        <v>0</v>
      </c>
      <c r="J167" s="278">
        <f t="shared" si="28"/>
        <v>0</v>
      </c>
      <c r="K167" s="278">
        <f t="shared" si="28"/>
        <v>0</v>
      </c>
      <c r="L167" s="278">
        <f t="shared" si="28"/>
        <v>0</v>
      </c>
      <c r="M167" s="278">
        <f t="shared" si="24"/>
        <v>14054.264999999999</v>
      </c>
      <c r="N167" s="284">
        <f t="shared" si="28"/>
        <v>0</v>
      </c>
    </row>
    <row r="168" spans="1:14" customFormat="1" ht="25.5" customHeight="1">
      <c r="A168" s="89">
        <v>371</v>
      </c>
      <c r="B168" s="86" t="s">
        <v>301</v>
      </c>
      <c r="C168" s="280"/>
      <c r="D168" s="280"/>
      <c r="E168" s="280"/>
      <c r="F168" s="280"/>
      <c r="G168" s="280"/>
      <c r="H168" s="280"/>
      <c r="I168" s="280"/>
      <c r="J168" s="280"/>
      <c r="K168" s="280"/>
      <c r="L168" s="280"/>
      <c r="M168" s="281">
        <f t="shared" si="24"/>
        <v>0</v>
      </c>
      <c r="N168" s="279"/>
    </row>
    <row r="169" spans="1:14" customFormat="1" ht="25.5" customHeight="1">
      <c r="A169" s="89">
        <v>372</v>
      </c>
      <c r="B169" s="86" t="s">
        <v>302</v>
      </c>
      <c r="C169" s="280"/>
      <c r="D169" s="280"/>
      <c r="E169" s="280"/>
      <c r="F169" s="280"/>
      <c r="G169" s="280"/>
      <c r="H169" s="280"/>
      <c r="I169" s="280"/>
      <c r="J169" s="280"/>
      <c r="K169" s="280"/>
      <c r="L169" s="280"/>
      <c r="M169" s="281">
        <f t="shared" si="24"/>
        <v>0</v>
      </c>
      <c r="N169" s="279"/>
    </row>
    <row r="170" spans="1:14" customFormat="1" ht="25.5" customHeight="1">
      <c r="A170" s="89">
        <v>373</v>
      </c>
      <c r="B170" s="86" t="s">
        <v>303</v>
      </c>
      <c r="C170" s="280"/>
      <c r="D170" s="280"/>
      <c r="E170" s="280"/>
      <c r="F170" s="280"/>
      <c r="G170" s="280"/>
      <c r="H170" s="280"/>
      <c r="I170" s="280"/>
      <c r="J170" s="280"/>
      <c r="K170" s="280"/>
      <c r="L170" s="280"/>
      <c r="M170" s="281">
        <f t="shared" si="24"/>
        <v>0</v>
      </c>
      <c r="N170" s="279"/>
    </row>
    <row r="171" spans="1:14" customFormat="1" ht="25.5" customHeight="1">
      <c r="A171" s="89">
        <v>374</v>
      </c>
      <c r="B171" s="86" t="s">
        <v>304</v>
      </c>
      <c r="C171" s="280"/>
      <c r="D171" s="280"/>
      <c r="E171" s="280"/>
      <c r="F171" s="280"/>
      <c r="G171" s="280"/>
      <c r="H171" s="280"/>
      <c r="I171" s="280"/>
      <c r="J171" s="280"/>
      <c r="K171" s="280"/>
      <c r="L171" s="280"/>
      <c r="M171" s="281">
        <f t="shared" si="24"/>
        <v>0</v>
      </c>
      <c r="N171" s="279"/>
    </row>
    <row r="172" spans="1:14" customFormat="1" ht="25.5" customHeight="1">
      <c r="A172" s="89">
        <v>375</v>
      </c>
      <c r="B172" s="86" t="s">
        <v>305</v>
      </c>
      <c r="C172" s="280">
        <f>13579*1.035</f>
        <v>14054.264999999999</v>
      </c>
      <c r="D172" s="280"/>
      <c r="E172" s="280"/>
      <c r="F172" s="280"/>
      <c r="G172" s="280"/>
      <c r="H172" s="280"/>
      <c r="I172" s="280"/>
      <c r="J172" s="280"/>
      <c r="K172" s="280"/>
      <c r="L172" s="280"/>
      <c r="M172" s="281">
        <f t="shared" si="24"/>
        <v>14054.264999999999</v>
      </c>
      <c r="N172" s="279"/>
    </row>
    <row r="173" spans="1:14" customFormat="1" ht="25.5" customHeight="1">
      <c r="A173" s="89">
        <v>376</v>
      </c>
      <c r="B173" s="86" t="s">
        <v>306</v>
      </c>
      <c r="C173" s="280"/>
      <c r="D173" s="280"/>
      <c r="E173" s="280"/>
      <c r="F173" s="280"/>
      <c r="G173" s="280"/>
      <c r="H173" s="280"/>
      <c r="I173" s="280"/>
      <c r="J173" s="280"/>
      <c r="K173" s="280"/>
      <c r="L173" s="280"/>
      <c r="M173" s="281">
        <f t="shared" si="24"/>
        <v>0</v>
      </c>
      <c r="N173" s="279"/>
    </row>
    <row r="174" spans="1:14" customFormat="1" ht="25.5" customHeight="1">
      <c r="A174" s="89">
        <v>377</v>
      </c>
      <c r="B174" s="86" t="s">
        <v>307</v>
      </c>
      <c r="C174" s="280"/>
      <c r="D174" s="280"/>
      <c r="E174" s="280"/>
      <c r="F174" s="280"/>
      <c r="G174" s="280"/>
      <c r="H174" s="280"/>
      <c r="I174" s="280"/>
      <c r="J174" s="280"/>
      <c r="K174" s="280"/>
      <c r="L174" s="280"/>
      <c r="M174" s="281">
        <f t="shared" si="24"/>
        <v>0</v>
      </c>
      <c r="N174" s="279"/>
    </row>
    <row r="175" spans="1:14" customFormat="1" ht="25.5" customHeight="1">
      <c r="A175" s="89">
        <v>378</v>
      </c>
      <c r="B175" s="86" t="s">
        <v>308</v>
      </c>
      <c r="C175" s="280"/>
      <c r="D175" s="280"/>
      <c r="E175" s="280"/>
      <c r="F175" s="280"/>
      <c r="G175" s="280"/>
      <c r="H175" s="280"/>
      <c r="I175" s="280"/>
      <c r="J175" s="280"/>
      <c r="K175" s="280"/>
      <c r="L175" s="280"/>
      <c r="M175" s="281">
        <f t="shared" si="24"/>
        <v>0</v>
      </c>
      <c r="N175" s="279"/>
    </row>
    <row r="176" spans="1:14" customFormat="1" ht="25.5" customHeight="1">
      <c r="A176" s="89">
        <v>379</v>
      </c>
      <c r="B176" s="86" t="s">
        <v>309</v>
      </c>
      <c r="C176" s="280"/>
      <c r="D176" s="280"/>
      <c r="E176" s="280"/>
      <c r="F176" s="280"/>
      <c r="G176" s="280"/>
      <c r="H176" s="280"/>
      <c r="I176" s="280"/>
      <c r="J176" s="280"/>
      <c r="K176" s="280"/>
      <c r="L176" s="280"/>
      <c r="M176" s="281">
        <f t="shared" si="24"/>
        <v>0</v>
      </c>
      <c r="N176" s="279"/>
    </row>
    <row r="177" spans="1:14" customFormat="1" ht="25.5" customHeight="1">
      <c r="A177" s="83">
        <v>3800</v>
      </c>
      <c r="B177" s="84" t="s">
        <v>310</v>
      </c>
      <c r="C177" s="278">
        <f t="shared" ref="C177:N177" si="29">SUM(C178:C182)</f>
        <v>0</v>
      </c>
      <c r="D177" s="278">
        <f>SUM(D178:D182)</f>
        <v>0</v>
      </c>
      <c r="E177" s="278">
        <f t="shared" si="29"/>
        <v>0</v>
      </c>
      <c r="F177" s="278">
        <f t="shared" si="29"/>
        <v>0</v>
      </c>
      <c r="G177" s="278">
        <f t="shared" si="29"/>
        <v>0</v>
      </c>
      <c r="H177" s="278">
        <f t="shared" si="29"/>
        <v>0</v>
      </c>
      <c r="I177" s="278">
        <f t="shared" si="29"/>
        <v>0</v>
      </c>
      <c r="J177" s="278">
        <f t="shared" si="29"/>
        <v>0</v>
      </c>
      <c r="K177" s="278">
        <f t="shared" si="29"/>
        <v>0</v>
      </c>
      <c r="L177" s="278">
        <f t="shared" si="29"/>
        <v>0</v>
      </c>
      <c r="M177" s="278">
        <f t="shared" si="24"/>
        <v>0</v>
      </c>
      <c r="N177" s="284">
        <f t="shared" si="29"/>
        <v>0</v>
      </c>
    </row>
    <row r="178" spans="1:14" customFormat="1" ht="25.5" customHeight="1">
      <c r="A178" s="89">
        <v>381</v>
      </c>
      <c r="B178" s="86" t="s">
        <v>311</v>
      </c>
      <c r="C178" s="280"/>
      <c r="D178" s="280"/>
      <c r="E178" s="280"/>
      <c r="F178" s="280"/>
      <c r="G178" s="280"/>
      <c r="H178" s="280"/>
      <c r="I178" s="280"/>
      <c r="J178" s="280"/>
      <c r="K178" s="280"/>
      <c r="L178" s="280"/>
      <c r="M178" s="281">
        <f t="shared" si="24"/>
        <v>0</v>
      </c>
      <c r="N178" s="279"/>
    </row>
    <row r="179" spans="1:14" customFormat="1" ht="25.5" customHeight="1">
      <c r="A179" s="89">
        <v>382</v>
      </c>
      <c r="B179" s="86" t="s">
        <v>312</v>
      </c>
      <c r="C179" s="280"/>
      <c r="D179" s="280"/>
      <c r="E179" s="280"/>
      <c r="F179" s="280"/>
      <c r="G179" s="280"/>
      <c r="H179" s="280"/>
      <c r="I179" s="280"/>
      <c r="J179" s="280"/>
      <c r="K179" s="280"/>
      <c r="L179" s="280"/>
      <c r="M179" s="281">
        <f t="shared" si="24"/>
        <v>0</v>
      </c>
      <c r="N179" s="279"/>
    </row>
    <row r="180" spans="1:14" customFormat="1" ht="25.5" customHeight="1">
      <c r="A180" s="89">
        <v>383</v>
      </c>
      <c r="B180" s="86" t="s">
        <v>313</v>
      </c>
      <c r="C180" s="280"/>
      <c r="D180" s="280"/>
      <c r="E180" s="280"/>
      <c r="F180" s="280"/>
      <c r="G180" s="280"/>
      <c r="H180" s="280"/>
      <c r="I180" s="280"/>
      <c r="J180" s="280"/>
      <c r="K180" s="280"/>
      <c r="L180" s="280"/>
      <c r="M180" s="281">
        <f t="shared" si="24"/>
        <v>0</v>
      </c>
      <c r="N180" s="279"/>
    </row>
    <row r="181" spans="1:14" customFormat="1" ht="25.5" customHeight="1">
      <c r="A181" s="89">
        <v>384</v>
      </c>
      <c r="B181" s="86" t="s">
        <v>314</v>
      </c>
      <c r="C181" s="280"/>
      <c r="D181" s="280"/>
      <c r="E181" s="280"/>
      <c r="F181" s="280"/>
      <c r="G181" s="280"/>
      <c r="H181" s="280"/>
      <c r="I181" s="280"/>
      <c r="J181" s="280"/>
      <c r="K181" s="280"/>
      <c r="L181" s="280"/>
      <c r="M181" s="281">
        <f t="shared" si="24"/>
        <v>0</v>
      </c>
      <c r="N181" s="279"/>
    </row>
    <row r="182" spans="1:14" customFormat="1" ht="25.5" customHeight="1">
      <c r="A182" s="89">
        <v>385</v>
      </c>
      <c r="B182" s="86" t="s">
        <v>315</v>
      </c>
      <c r="C182" s="280"/>
      <c r="D182" s="280"/>
      <c r="E182" s="280"/>
      <c r="F182" s="280"/>
      <c r="G182" s="280"/>
      <c r="H182" s="280"/>
      <c r="I182" s="280"/>
      <c r="J182" s="280"/>
      <c r="K182" s="280"/>
      <c r="L182" s="280"/>
      <c r="M182" s="281">
        <f t="shared" si="24"/>
        <v>0</v>
      </c>
      <c r="N182" s="279"/>
    </row>
    <row r="183" spans="1:14" customFormat="1" ht="25.5" customHeight="1">
      <c r="A183" s="83">
        <v>3900</v>
      </c>
      <c r="B183" s="84" t="s">
        <v>316</v>
      </c>
      <c r="C183" s="278">
        <f t="shared" ref="C183:N183" si="30">SUM(C184:C192)</f>
        <v>110414.83499999999</v>
      </c>
      <c r="D183" s="278">
        <f>SUM(D184:D192)</f>
        <v>0</v>
      </c>
      <c r="E183" s="278">
        <f t="shared" si="30"/>
        <v>0</v>
      </c>
      <c r="F183" s="278">
        <f t="shared" si="30"/>
        <v>0</v>
      </c>
      <c r="G183" s="278">
        <f t="shared" si="30"/>
        <v>0</v>
      </c>
      <c r="H183" s="278">
        <f t="shared" si="30"/>
        <v>0</v>
      </c>
      <c r="I183" s="278">
        <f t="shared" si="30"/>
        <v>0</v>
      </c>
      <c r="J183" s="278">
        <f t="shared" si="30"/>
        <v>0</v>
      </c>
      <c r="K183" s="278">
        <f t="shared" si="30"/>
        <v>0</v>
      </c>
      <c r="L183" s="278">
        <f t="shared" si="30"/>
        <v>0</v>
      </c>
      <c r="M183" s="278">
        <f t="shared" si="24"/>
        <v>110414.83499999999</v>
      </c>
      <c r="N183" s="284">
        <f t="shared" si="30"/>
        <v>0</v>
      </c>
    </row>
    <row r="184" spans="1:14" customFormat="1" ht="25.5" customHeight="1">
      <c r="A184" s="89">
        <v>391</v>
      </c>
      <c r="B184" s="86" t="s">
        <v>317</v>
      </c>
      <c r="C184" s="280"/>
      <c r="D184" s="280"/>
      <c r="E184" s="280"/>
      <c r="F184" s="280"/>
      <c r="G184" s="280"/>
      <c r="H184" s="280"/>
      <c r="I184" s="280"/>
      <c r="J184" s="280"/>
      <c r="K184" s="280"/>
      <c r="L184" s="280"/>
      <c r="M184" s="281">
        <f t="shared" si="24"/>
        <v>0</v>
      </c>
      <c r="N184" s="279"/>
    </row>
    <row r="185" spans="1:14" customFormat="1" ht="25.5" customHeight="1">
      <c r="A185" s="89">
        <v>392</v>
      </c>
      <c r="B185" s="86" t="s">
        <v>318</v>
      </c>
      <c r="C185" s="280">
        <f>79520*1.035</f>
        <v>82303.199999999997</v>
      </c>
      <c r="D185" s="280"/>
      <c r="E185" s="280"/>
      <c r="F185" s="280"/>
      <c r="G185" s="280"/>
      <c r="H185" s="280"/>
      <c r="I185" s="280"/>
      <c r="J185" s="280"/>
      <c r="K185" s="280"/>
      <c r="L185" s="280"/>
      <c r="M185" s="281">
        <f t="shared" si="24"/>
        <v>82303.199999999997</v>
      </c>
      <c r="N185" s="279"/>
    </row>
    <row r="186" spans="1:14" customFormat="1" ht="25.5" customHeight="1">
      <c r="A186" s="89">
        <v>393</v>
      </c>
      <c r="B186" s="86" t="s">
        <v>319</v>
      </c>
      <c r="C186" s="280"/>
      <c r="D186" s="280"/>
      <c r="E186" s="280"/>
      <c r="F186" s="280"/>
      <c r="G186" s="280"/>
      <c r="H186" s="280"/>
      <c r="I186" s="280"/>
      <c r="J186" s="280"/>
      <c r="K186" s="280"/>
      <c r="L186" s="280"/>
      <c r="M186" s="281">
        <f t="shared" si="24"/>
        <v>0</v>
      </c>
      <c r="N186" s="279"/>
    </row>
    <row r="187" spans="1:14" customFormat="1" ht="25.5" customHeight="1">
      <c r="A187" s="89">
        <v>394</v>
      </c>
      <c r="B187" s="86" t="s">
        <v>320</v>
      </c>
      <c r="C187" s="280"/>
      <c r="D187" s="280"/>
      <c r="E187" s="280"/>
      <c r="F187" s="280"/>
      <c r="G187" s="280"/>
      <c r="H187" s="280"/>
      <c r="I187" s="280"/>
      <c r="J187" s="280"/>
      <c r="K187" s="280"/>
      <c r="L187" s="280"/>
      <c r="M187" s="281">
        <f t="shared" si="24"/>
        <v>0</v>
      </c>
      <c r="N187" s="279"/>
    </row>
    <row r="188" spans="1:14" customFormat="1" ht="25.5" customHeight="1">
      <c r="A188" s="89">
        <v>395</v>
      </c>
      <c r="B188" s="86" t="s">
        <v>321</v>
      </c>
      <c r="C188" s="280"/>
      <c r="D188" s="280"/>
      <c r="E188" s="280"/>
      <c r="F188" s="280"/>
      <c r="G188" s="280"/>
      <c r="H188" s="280"/>
      <c r="I188" s="280"/>
      <c r="J188" s="280"/>
      <c r="K188" s="280"/>
      <c r="L188" s="280"/>
      <c r="M188" s="281">
        <f t="shared" si="24"/>
        <v>0</v>
      </c>
      <c r="N188" s="279"/>
    </row>
    <row r="189" spans="1:14" customFormat="1" ht="25.5" customHeight="1">
      <c r="A189" s="89">
        <v>396</v>
      </c>
      <c r="B189" s="86" t="s">
        <v>322</v>
      </c>
      <c r="C189" s="280"/>
      <c r="D189" s="280"/>
      <c r="E189" s="280"/>
      <c r="F189" s="280"/>
      <c r="G189" s="280"/>
      <c r="H189" s="280"/>
      <c r="I189" s="280"/>
      <c r="J189" s="280"/>
      <c r="K189" s="280"/>
      <c r="L189" s="280"/>
      <c r="M189" s="281">
        <f t="shared" si="24"/>
        <v>0</v>
      </c>
      <c r="N189" s="279"/>
    </row>
    <row r="190" spans="1:14" customFormat="1" ht="25.5" customHeight="1">
      <c r="A190" s="89">
        <v>397</v>
      </c>
      <c r="B190" s="86" t="s">
        <v>323</v>
      </c>
      <c r="C190" s="280"/>
      <c r="D190" s="280"/>
      <c r="E190" s="280"/>
      <c r="F190" s="280"/>
      <c r="G190" s="280"/>
      <c r="H190" s="280"/>
      <c r="I190" s="280"/>
      <c r="J190" s="280"/>
      <c r="K190" s="280"/>
      <c r="L190" s="280"/>
      <c r="M190" s="281">
        <f t="shared" si="24"/>
        <v>0</v>
      </c>
      <c r="N190" s="279"/>
    </row>
    <row r="191" spans="1:14" customFormat="1" ht="25.5">
      <c r="A191" s="89">
        <v>398</v>
      </c>
      <c r="B191" s="86" t="s">
        <v>324</v>
      </c>
      <c r="C191" s="280"/>
      <c r="D191" s="280"/>
      <c r="E191" s="280"/>
      <c r="F191" s="280"/>
      <c r="G191" s="280"/>
      <c r="H191" s="280"/>
      <c r="I191" s="280"/>
      <c r="J191" s="280"/>
      <c r="K191" s="280"/>
      <c r="L191" s="280"/>
      <c r="M191" s="281">
        <f t="shared" si="24"/>
        <v>0</v>
      </c>
      <c r="N191" s="279"/>
    </row>
    <row r="192" spans="1:14" customFormat="1" ht="25.5" customHeight="1">
      <c r="A192" s="89">
        <v>399</v>
      </c>
      <c r="B192" s="86" t="s">
        <v>325</v>
      </c>
      <c r="C192" s="280">
        <f>27161*1.035</f>
        <v>28111.634999999998</v>
      </c>
      <c r="D192" s="280"/>
      <c r="E192" s="280"/>
      <c r="F192" s="280"/>
      <c r="G192" s="280"/>
      <c r="H192" s="280"/>
      <c r="I192" s="280"/>
      <c r="J192" s="280"/>
      <c r="K192" s="280"/>
      <c r="L192" s="280"/>
      <c r="M192" s="281">
        <f t="shared" si="24"/>
        <v>28111.634999999998</v>
      </c>
      <c r="N192" s="279"/>
    </row>
    <row r="193" spans="1:14" s="177" customFormat="1" ht="31.5">
      <c r="A193" s="172">
        <v>4000</v>
      </c>
      <c r="B193" s="173" t="s">
        <v>326</v>
      </c>
      <c r="C193" s="285">
        <f t="shared" ref="C193:N193" si="31">C194+C204+C210+C220+C229+C233+C249+C241+C243</f>
        <v>1854015.1649999998</v>
      </c>
      <c r="D193" s="285">
        <f>D194+D204+D210+D220+D229+D233+D249+D241+D243</f>
        <v>0</v>
      </c>
      <c r="E193" s="285">
        <f t="shared" si="31"/>
        <v>0</v>
      </c>
      <c r="F193" s="285">
        <f t="shared" si="31"/>
        <v>0</v>
      </c>
      <c r="G193" s="285">
        <f t="shared" si="31"/>
        <v>0</v>
      </c>
      <c r="H193" s="285">
        <f t="shared" si="31"/>
        <v>0</v>
      </c>
      <c r="I193" s="285">
        <f t="shared" si="31"/>
        <v>0</v>
      </c>
      <c r="J193" s="285">
        <f t="shared" si="31"/>
        <v>0</v>
      </c>
      <c r="K193" s="285">
        <f t="shared" si="31"/>
        <v>0</v>
      </c>
      <c r="L193" s="285">
        <f t="shared" si="31"/>
        <v>0</v>
      </c>
      <c r="M193" s="285">
        <f t="shared" si="24"/>
        <v>1854015.1649999998</v>
      </c>
      <c r="N193" s="286">
        <f t="shared" si="31"/>
        <v>0</v>
      </c>
    </row>
    <row r="194" spans="1:14" customFormat="1" ht="30">
      <c r="A194" s="90">
        <v>4100</v>
      </c>
      <c r="B194" s="87" t="s">
        <v>133</v>
      </c>
      <c r="C194" s="278">
        <f>SUM(C195:C203)</f>
        <v>0</v>
      </c>
      <c r="D194" s="278">
        <f>SUM(D195:D203)</f>
        <v>0</v>
      </c>
      <c r="E194" s="278">
        <f t="shared" ref="E194:N194" si="32">SUM(E195:E203)</f>
        <v>0</v>
      </c>
      <c r="F194" s="278">
        <f t="shared" si="32"/>
        <v>0</v>
      </c>
      <c r="G194" s="278">
        <f t="shared" si="32"/>
        <v>0</v>
      </c>
      <c r="H194" s="278">
        <f t="shared" si="32"/>
        <v>0</v>
      </c>
      <c r="I194" s="278">
        <f t="shared" si="32"/>
        <v>0</v>
      </c>
      <c r="J194" s="278">
        <f t="shared" si="32"/>
        <v>0</v>
      </c>
      <c r="K194" s="278">
        <f t="shared" si="32"/>
        <v>0</v>
      </c>
      <c r="L194" s="278">
        <f t="shared" si="32"/>
        <v>0</v>
      </c>
      <c r="M194" s="278">
        <f t="shared" si="24"/>
        <v>0</v>
      </c>
      <c r="N194" s="284">
        <f t="shared" si="32"/>
        <v>0</v>
      </c>
    </row>
    <row r="195" spans="1:14" customFormat="1" ht="25.5" customHeight="1">
      <c r="A195" s="89">
        <v>411</v>
      </c>
      <c r="B195" s="86" t="s">
        <v>327</v>
      </c>
      <c r="C195" s="280"/>
      <c r="D195" s="280"/>
      <c r="E195" s="280"/>
      <c r="F195" s="280"/>
      <c r="G195" s="280"/>
      <c r="H195" s="280"/>
      <c r="I195" s="280"/>
      <c r="J195" s="280"/>
      <c r="K195" s="280"/>
      <c r="L195" s="280"/>
      <c r="M195" s="281">
        <f t="shared" si="24"/>
        <v>0</v>
      </c>
      <c r="N195" s="279"/>
    </row>
    <row r="196" spans="1:14" customFormat="1" ht="25.5" customHeight="1">
      <c r="A196" s="89">
        <v>412</v>
      </c>
      <c r="B196" s="86" t="s">
        <v>328</v>
      </c>
      <c r="C196" s="280"/>
      <c r="D196" s="280"/>
      <c r="E196" s="280"/>
      <c r="F196" s="280"/>
      <c r="G196" s="280"/>
      <c r="H196" s="280"/>
      <c r="I196" s="280"/>
      <c r="J196" s="280"/>
      <c r="K196" s="280"/>
      <c r="L196" s="280"/>
      <c r="M196" s="281">
        <f t="shared" si="24"/>
        <v>0</v>
      </c>
      <c r="N196" s="279"/>
    </row>
    <row r="197" spans="1:14" customFormat="1" ht="25.5" customHeight="1">
      <c r="A197" s="89">
        <v>413</v>
      </c>
      <c r="B197" s="86" t="s">
        <v>329</v>
      </c>
      <c r="C197" s="280"/>
      <c r="D197" s="280"/>
      <c r="E197" s="280"/>
      <c r="F197" s="280"/>
      <c r="G197" s="280"/>
      <c r="H197" s="280"/>
      <c r="I197" s="280"/>
      <c r="J197" s="280"/>
      <c r="K197" s="280"/>
      <c r="L197" s="280"/>
      <c r="M197" s="281">
        <f t="shared" si="24"/>
        <v>0</v>
      </c>
      <c r="N197" s="279"/>
    </row>
    <row r="198" spans="1:14" customFormat="1" ht="25.5" customHeight="1">
      <c r="A198" s="89">
        <v>414</v>
      </c>
      <c r="B198" s="86" t="s">
        <v>330</v>
      </c>
      <c r="C198" s="280"/>
      <c r="D198" s="280"/>
      <c r="E198" s="280"/>
      <c r="F198" s="280"/>
      <c r="G198" s="280"/>
      <c r="H198" s="280"/>
      <c r="I198" s="280"/>
      <c r="J198" s="280"/>
      <c r="K198" s="280"/>
      <c r="L198" s="280"/>
      <c r="M198" s="281">
        <f t="shared" si="24"/>
        <v>0</v>
      </c>
      <c r="N198" s="279"/>
    </row>
    <row r="199" spans="1:14" customFormat="1" ht="42" customHeight="1">
      <c r="A199" s="89">
        <v>415</v>
      </c>
      <c r="B199" s="86" t="s">
        <v>331</v>
      </c>
      <c r="C199" s="280"/>
      <c r="D199" s="280"/>
      <c r="E199" s="280"/>
      <c r="F199" s="280"/>
      <c r="G199" s="280"/>
      <c r="H199" s="280"/>
      <c r="I199" s="280"/>
      <c r="J199" s="280"/>
      <c r="K199" s="280"/>
      <c r="L199" s="280"/>
      <c r="M199" s="281">
        <f t="shared" ref="M199:M263" si="33">SUM(C199:L199)</f>
        <v>0</v>
      </c>
      <c r="N199" s="279"/>
    </row>
    <row r="200" spans="1:14" customFormat="1" ht="36.75" customHeight="1">
      <c r="A200" s="89">
        <v>416</v>
      </c>
      <c r="B200" s="86" t="s">
        <v>332</v>
      </c>
      <c r="C200" s="280"/>
      <c r="D200" s="280"/>
      <c r="E200" s="280"/>
      <c r="F200" s="280"/>
      <c r="G200" s="280"/>
      <c r="H200" s="280"/>
      <c r="I200" s="280"/>
      <c r="J200" s="280"/>
      <c r="K200" s="280"/>
      <c r="L200" s="280"/>
      <c r="M200" s="281">
        <f t="shared" si="33"/>
        <v>0</v>
      </c>
      <c r="N200" s="279"/>
    </row>
    <row r="201" spans="1:14" customFormat="1" ht="42" customHeight="1">
      <c r="A201" s="89">
        <v>417</v>
      </c>
      <c r="B201" s="86" t="s">
        <v>333</v>
      </c>
      <c r="C201" s="280"/>
      <c r="D201" s="280"/>
      <c r="E201" s="280"/>
      <c r="F201" s="280"/>
      <c r="G201" s="280"/>
      <c r="H201" s="280"/>
      <c r="I201" s="280"/>
      <c r="J201" s="280"/>
      <c r="K201" s="280"/>
      <c r="L201" s="280"/>
      <c r="M201" s="281">
        <f t="shared" si="33"/>
        <v>0</v>
      </c>
      <c r="N201" s="279"/>
    </row>
    <row r="202" spans="1:14" customFormat="1" ht="34.5" customHeight="1">
      <c r="A202" s="89">
        <v>418</v>
      </c>
      <c r="B202" s="86" t="s">
        <v>334</v>
      </c>
      <c r="C202" s="280"/>
      <c r="D202" s="280"/>
      <c r="E202" s="280"/>
      <c r="F202" s="280"/>
      <c r="G202" s="280"/>
      <c r="H202" s="280"/>
      <c r="I202" s="280"/>
      <c r="J202" s="280"/>
      <c r="K202" s="280"/>
      <c r="L202" s="280"/>
      <c r="M202" s="281">
        <f t="shared" si="33"/>
        <v>0</v>
      </c>
      <c r="N202" s="279"/>
    </row>
    <row r="203" spans="1:14" customFormat="1" ht="34.5" customHeight="1">
      <c r="A203" s="89">
        <v>419</v>
      </c>
      <c r="B203" s="86" t="s">
        <v>335</v>
      </c>
      <c r="C203" s="280"/>
      <c r="D203" s="280"/>
      <c r="E203" s="280"/>
      <c r="F203" s="280"/>
      <c r="G203" s="280"/>
      <c r="H203" s="280"/>
      <c r="I203" s="280"/>
      <c r="J203" s="280"/>
      <c r="K203" s="280"/>
      <c r="L203" s="280"/>
      <c r="M203" s="281">
        <f t="shared" si="33"/>
        <v>0</v>
      </c>
      <c r="N203" s="279"/>
    </row>
    <row r="204" spans="1:14" customFormat="1" ht="25.5" customHeight="1">
      <c r="A204" s="83">
        <v>4200</v>
      </c>
      <c r="B204" s="84" t="s">
        <v>336</v>
      </c>
      <c r="C204" s="278">
        <f t="shared" ref="C204:L204" si="34">SUM(C205:C209)</f>
        <v>0</v>
      </c>
      <c r="D204" s="278">
        <f>SUM(D205:D209)</f>
        <v>0</v>
      </c>
      <c r="E204" s="278">
        <f t="shared" si="34"/>
        <v>0</v>
      </c>
      <c r="F204" s="278">
        <f t="shared" si="34"/>
        <v>0</v>
      </c>
      <c r="G204" s="278">
        <f t="shared" si="34"/>
        <v>0</v>
      </c>
      <c r="H204" s="278">
        <f t="shared" si="34"/>
        <v>0</v>
      </c>
      <c r="I204" s="278">
        <f t="shared" si="34"/>
        <v>0</v>
      </c>
      <c r="J204" s="278">
        <f t="shared" si="34"/>
        <v>0</v>
      </c>
      <c r="K204" s="278">
        <f t="shared" si="34"/>
        <v>0</v>
      </c>
      <c r="L204" s="278">
        <f t="shared" si="34"/>
        <v>0</v>
      </c>
      <c r="M204" s="278">
        <f t="shared" si="33"/>
        <v>0</v>
      </c>
      <c r="N204" s="283"/>
    </row>
    <row r="205" spans="1:14" customFormat="1" ht="25.5">
      <c r="A205" s="89">
        <v>421</v>
      </c>
      <c r="B205" s="86" t="s">
        <v>337</v>
      </c>
      <c r="C205" s="280"/>
      <c r="D205" s="280"/>
      <c r="E205" s="280"/>
      <c r="F205" s="280"/>
      <c r="G205" s="280"/>
      <c r="H205" s="280"/>
      <c r="I205" s="280"/>
      <c r="J205" s="280"/>
      <c r="K205" s="280"/>
      <c r="L205" s="280"/>
      <c r="M205" s="281">
        <f t="shared" si="33"/>
        <v>0</v>
      </c>
      <c r="N205" s="279"/>
    </row>
    <row r="206" spans="1:14" customFormat="1" ht="26.25" customHeight="1">
      <c r="A206" s="89">
        <v>422</v>
      </c>
      <c r="B206" s="86" t="s">
        <v>338</v>
      </c>
      <c r="C206" s="280"/>
      <c r="D206" s="280"/>
      <c r="E206" s="280"/>
      <c r="F206" s="280"/>
      <c r="G206" s="280"/>
      <c r="H206" s="280"/>
      <c r="I206" s="280"/>
      <c r="J206" s="280"/>
      <c r="K206" s="280"/>
      <c r="L206" s="280"/>
      <c r="M206" s="281">
        <f t="shared" si="33"/>
        <v>0</v>
      </c>
      <c r="N206" s="279"/>
    </row>
    <row r="207" spans="1:14" customFormat="1" ht="25.5">
      <c r="A207" s="89">
        <v>423</v>
      </c>
      <c r="B207" s="86" t="s">
        <v>339</v>
      </c>
      <c r="C207" s="280"/>
      <c r="D207" s="280"/>
      <c r="E207" s="280"/>
      <c r="F207" s="280"/>
      <c r="G207" s="280"/>
      <c r="H207" s="280"/>
      <c r="I207" s="280"/>
      <c r="J207" s="280"/>
      <c r="K207" s="280"/>
      <c r="L207" s="280"/>
      <c r="M207" s="281">
        <f t="shared" si="33"/>
        <v>0</v>
      </c>
      <c r="N207" s="279"/>
    </row>
    <row r="208" spans="1:14" customFormat="1" ht="25.5" customHeight="1">
      <c r="A208" s="89">
        <v>424</v>
      </c>
      <c r="B208" s="86" t="s">
        <v>340</v>
      </c>
      <c r="C208" s="280"/>
      <c r="D208" s="280"/>
      <c r="E208" s="280"/>
      <c r="F208" s="280"/>
      <c r="G208" s="280"/>
      <c r="H208" s="280"/>
      <c r="I208" s="280"/>
      <c r="J208" s="280"/>
      <c r="K208" s="280"/>
      <c r="L208" s="280"/>
      <c r="M208" s="281">
        <f t="shared" si="33"/>
        <v>0</v>
      </c>
      <c r="N208" s="279"/>
    </row>
    <row r="209" spans="1:14" customFormat="1" ht="25.9" customHeight="1">
      <c r="A209" s="89">
        <v>425</v>
      </c>
      <c r="B209" s="86" t="s">
        <v>341</v>
      </c>
      <c r="C209" s="280"/>
      <c r="D209" s="280"/>
      <c r="E209" s="280"/>
      <c r="F209" s="280"/>
      <c r="G209" s="280"/>
      <c r="H209" s="280"/>
      <c r="I209" s="280"/>
      <c r="J209" s="280"/>
      <c r="K209" s="280"/>
      <c r="L209" s="280"/>
      <c r="M209" s="281">
        <f t="shared" si="33"/>
        <v>0</v>
      </c>
      <c r="N209" s="279"/>
    </row>
    <row r="210" spans="1:14" customFormat="1" ht="25.5" customHeight="1">
      <c r="A210" s="83">
        <v>4300</v>
      </c>
      <c r="B210" s="84" t="s">
        <v>134</v>
      </c>
      <c r="C210" s="278">
        <f t="shared" ref="C210:N210" si="35">SUM(C211:C219)</f>
        <v>0</v>
      </c>
      <c r="D210" s="278">
        <f>SUM(D211:D219)</f>
        <v>0</v>
      </c>
      <c r="E210" s="278">
        <f t="shared" si="35"/>
        <v>0</v>
      </c>
      <c r="F210" s="278">
        <f t="shared" si="35"/>
        <v>0</v>
      </c>
      <c r="G210" s="278">
        <f t="shared" si="35"/>
        <v>0</v>
      </c>
      <c r="H210" s="278">
        <f t="shared" si="35"/>
        <v>0</v>
      </c>
      <c r="I210" s="278">
        <f t="shared" si="35"/>
        <v>0</v>
      </c>
      <c r="J210" s="278">
        <f t="shared" si="35"/>
        <v>0</v>
      </c>
      <c r="K210" s="278">
        <f t="shared" si="35"/>
        <v>0</v>
      </c>
      <c r="L210" s="278">
        <f t="shared" si="35"/>
        <v>0</v>
      </c>
      <c r="M210" s="278">
        <f t="shared" si="33"/>
        <v>0</v>
      </c>
      <c r="N210" s="284">
        <f t="shared" si="35"/>
        <v>0</v>
      </c>
    </row>
    <row r="211" spans="1:14" customFormat="1" ht="25.5" customHeight="1">
      <c r="A211" s="89">
        <v>431</v>
      </c>
      <c r="B211" s="86" t="s">
        <v>342</v>
      </c>
      <c r="C211" s="280"/>
      <c r="D211" s="280"/>
      <c r="E211" s="280"/>
      <c r="F211" s="280"/>
      <c r="G211" s="280"/>
      <c r="H211" s="280"/>
      <c r="I211" s="280"/>
      <c r="J211" s="280"/>
      <c r="K211" s="280"/>
      <c r="L211" s="280"/>
      <c r="M211" s="281">
        <f t="shared" si="33"/>
        <v>0</v>
      </c>
      <c r="N211" s="279"/>
    </row>
    <row r="212" spans="1:14" customFormat="1" ht="25.5" customHeight="1">
      <c r="A212" s="89">
        <v>432</v>
      </c>
      <c r="B212" s="86" t="s">
        <v>343</v>
      </c>
      <c r="C212" s="280"/>
      <c r="D212" s="280"/>
      <c r="E212" s="280"/>
      <c r="F212" s="280"/>
      <c r="G212" s="280"/>
      <c r="H212" s="280"/>
      <c r="I212" s="280"/>
      <c r="J212" s="280"/>
      <c r="K212" s="280"/>
      <c r="L212" s="280"/>
      <c r="M212" s="281">
        <f t="shared" si="33"/>
        <v>0</v>
      </c>
      <c r="N212" s="279"/>
    </row>
    <row r="213" spans="1:14" customFormat="1" ht="25.5" customHeight="1">
      <c r="A213" s="89">
        <v>433</v>
      </c>
      <c r="B213" s="86" t="s">
        <v>344</v>
      </c>
      <c r="C213" s="280"/>
      <c r="D213" s="280"/>
      <c r="E213" s="280"/>
      <c r="F213" s="280"/>
      <c r="G213" s="280"/>
      <c r="H213" s="280"/>
      <c r="I213" s="280"/>
      <c r="J213" s="280"/>
      <c r="K213" s="280"/>
      <c r="L213" s="280"/>
      <c r="M213" s="281">
        <f t="shared" si="33"/>
        <v>0</v>
      </c>
      <c r="N213" s="279"/>
    </row>
    <row r="214" spans="1:14" customFormat="1" ht="25.5" customHeight="1">
      <c r="A214" s="89">
        <v>434</v>
      </c>
      <c r="B214" s="86" t="s">
        <v>345</v>
      </c>
      <c r="C214" s="280"/>
      <c r="D214" s="280"/>
      <c r="E214" s="280"/>
      <c r="F214" s="280"/>
      <c r="G214" s="280"/>
      <c r="H214" s="280"/>
      <c r="I214" s="280"/>
      <c r="J214" s="280"/>
      <c r="K214" s="280"/>
      <c r="L214" s="280"/>
      <c r="M214" s="281">
        <f t="shared" si="33"/>
        <v>0</v>
      </c>
      <c r="N214" s="279"/>
    </row>
    <row r="215" spans="1:14" customFormat="1" ht="25.5" customHeight="1">
      <c r="A215" s="89">
        <v>435</v>
      </c>
      <c r="B215" s="86" t="s">
        <v>346</v>
      </c>
      <c r="C215" s="280"/>
      <c r="D215" s="280"/>
      <c r="E215" s="280"/>
      <c r="F215" s="280"/>
      <c r="G215" s="280"/>
      <c r="H215" s="280"/>
      <c r="I215" s="280"/>
      <c r="J215" s="280"/>
      <c r="K215" s="280"/>
      <c r="L215" s="280"/>
      <c r="M215" s="281">
        <f t="shared" si="33"/>
        <v>0</v>
      </c>
      <c r="N215" s="279"/>
    </row>
    <row r="216" spans="1:14" customFormat="1" ht="25.5" customHeight="1">
      <c r="A216" s="89">
        <v>436</v>
      </c>
      <c r="B216" s="86" t="s">
        <v>347</v>
      </c>
      <c r="C216" s="280"/>
      <c r="D216" s="280"/>
      <c r="E216" s="280"/>
      <c r="F216" s="280"/>
      <c r="G216" s="280"/>
      <c r="H216" s="280"/>
      <c r="I216" s="280"/>
      <c r="J216" s="280"/>
      <c r="K216" s="280"/>
      <c r="L216" s="280"/>
      <c r="M216" s="281">
        <f t="shared" si="33"/>
        <v>0</v>
      </c>
      <c r="N216" s="279"/>
    </row>
    <row r="217" spans="1:14" customFormat="1" ht="25.5" customHeight="1">
      <c r="A217" s="89">
        <v>437</v>
      </c>
      <c r="B217" s="86" t="s">
        <v>348</v>
      </c>
      <c r="C217" s="280"/>
      <c r="D217" s="280"/>
      <c r="E217" s="280"/>
      <c r="F217" s="280"/>
      <c r="G217" s="280"/>
      <c r="H217" s="280"/>
      <c r="I217" s="280"/>
      <c r="J217" s="280"/>
      <c r="K217" s="280"/>
      <c r="L217" s="280"/>
      <c r="M217" s="281">
        <f t="shared" si="33"/>
        <v>0</v>
      </c>
      <c r="N217" s="279"/>
    </row>
    <row r="218" spans="1:14" customFormat="1" ht="25.5" customHeight="1">
      <c r="A218" s="89">
        <v>438</v>
      </c>
      <c r="B218" s="86" t="s">
        <v>349</v>
      </c>
      <c r="C218" s="280"/>
      <c r="D218" s="280"/>
      <c r="E218" s="280"/>
      <c r="F218" s="280"/>
      <c r="G218" s="280"/>
      <c r="H218" s="280"/>
      <c r="I218" s="280"/>
      <c r="J218" s="280"/>
      <c r="K218" s="280"/>
      <c r="L218" s="280"/>
      <c r="M218" s="281">
        <f t="shared" si="33"/>
        <v>0</v>
      </c>
      <c r="N218" s="279"/>
    </row>
    <row r="219" spans="1:14" customFormat="1" ht="25.5" customHeight="1">
      <c r="A219" s="89">
        <v>439</v>
      </c>
      <c r="B219" s="86" t="s">
        <v>350</v>
      </c>
      <c r="C219" s="280"/>
      <c r="D219" s="280"/>
      <c r="E219" s="280"/>
      <c r="F219" s="280"/>
      <c r="G219" s="280"/>
      <c r="H219" s="280"/>
      <c r="I219" s="280"/>
      <c r="J219" s="280"/>
      <c r="K219" s="280"/>
      <c r="L219" s="280"/>
      <c r="M219" s="281">
        <f t="shared" si="33"/>
        <v>0</v>
      </c>
      <c r="N219" s="279"/>
    </row>
    <row r="220" spans="1:14" customFormat="1" ht="25.5" customHeight="1">
      <c r="A220" s="83">
        <v>4400</v>
      </c>
      <c r="B220" s="84" t="s">
        <v>135</v>
      </c>
      <c r="C220" s="278">
        <f t="shared" ref="C220:N220" si="36">SUM(C221:C228)</f>
        <v>1854015.1649999998</v>
      </c>
      <c r="D220" s="278">
        <f>SUM(D221:D228)</f>
        <v>0</v>
      </c>
      <c r="E220" s="278">
        <f t="shared" si="36"/>
        <v>0</v>
      </c>
      <c r="F220" s="278">
        <f t="shared" si="36"/>
        <v>0</v>
      </c>
      <c r="G220" s="278">
        <f t="shared" si="36"/>
        <v>0</v>
      </c>
      <c r="H220" s="278">
        <f t="shared" si="36"/>
        <v>0</v>
      </c>
      <c r="I220" s="278">
        <f t="shared" si="36"/>
        <v>0</v>
      </c>
      <c r="J220" s="278">
        <f t="shared" si="36"/>
        <v>0</v>
      </c>
      <c r="K220" s="278">
        <f t="shared" si="36"/>
        <v>0</v>
      </c>
      <c r="L220" s="278">
        <f t="shared" si="36"/>
        <v>0</v>
      </c>
      <c r="M220" s="278">
        <f t="shared" si="33"/>
        <v>1854015.1649999998</v>
      </c>
      <c r="N220" s="284">
        <f t="shared" si="36"/>
        <v>0</v>
      </c>
    </row>
    <row r="221" spans="1:14" customFormat="1" ht="25.5" customHeight="1">
      <c r="A221" s="89">
        <v>441</v>
      </c>
      <c r="B221" s="86" t="s">
        <v>351</v>
      </c>
      <c r="C221" s="280">
        <f>1791319*1.035</f>
        <v>1854015.1649999998</v>
      </c>
      <c r="D221" s="280"/>
      <c r="E221" s="280"/>
      <c r="F221" s="280"/>
      <c r="G221" s="280"/>
      <c r="H221" s="280"/>
      <c r="I221" s="280"/>
      <c r="J221" s="280"/>
      <c r="K221" s="280"/>
      <c r="L221" s="280"/>
      <c r="M221" s="281">
        <f t="shared" si="33"/>
        <v>1854015.1649999998</v>
      </c>
      <c r="N221" s="279"/>
    </row>
    <row r="222" spans="1:14" customFormat="1" ht="25.5" customHeight="1">
      <c r="A222" s="89">
        <v>442</v>
      </c>
      <c r="B222" s="86" t="s">
        <v>352</v>
      </c>
      <c r="C222" s="280"/>
      <c r="D222" s="280"/>
      <c r="E222" s="280"/>
      <c r="F222" s="280"/>
      <c r="G222" s="280"/>
      <c r="H222" s="280"/>
      <c r="I222" s="280"/>
      <c r="J222" s="280"/>
      <c r="K222" s="280"/>
      <c r="L222" s="280"/>
      <c r="M222" s="281">
        <f t="shared" si="33"/>
        <v>0</v>
      </c>
      <c r="N222" s="279"/>
    </row>
    <row r="223" spans="1:14" customFormat="1" ht="25.5" customHeight="1">
      <c r="A223" s="89">
        <v>443</v>
      </c>
      <c r="B223" s="86" t="s">
        <v>353</v>
      </c>
      <c r="C223" s="280"/>
      <c r="D223" s="280"/>
      <c r="E223" s="280"/>
      <c r="F223" s="280"/>
      <c r="G223" s="280"/>
      <c r="H223" s="280"/>
      <c r="I223" s="280"/>
      <c r="J223" s="280"/>
      <c r="K223" s="280"/>
      <c r="L223" s="280"/>
      <c r="M223" s="281">
        <f t="shared" si="33"/>
        <v>0</v>
      </c>
      <c r="N223" s="279"/>
    </row>
    <row r="224" spans="1:14" customFormat="1" ht="25.5" customHeight="1">
      <c r="A224" s="89">
        <v>444</v>
      </c>
      <c r="B224" s="86" t="s">
        <v>354</v>
      </c>
      <c r="C224" s="280"/>
      <c r="D224" s="280"/>
      <c r="E224" s="280"/>
      <c r="F224" s="280"/>
      <c r="G224" s="280"/>
      <c r="H224" s="280"/>
      <c r="I224" s="280"/>
      <c r="J224" s="280"/>
      <c r="K224" s="280"/>
      <c r="L224" s="280"/>
      <c r="M224" s="281">
        <f t="shared" si="33"/>
        <v>0</v>
      </c>
      <c r="N224" s="279"/>
    </row>
    <row r="225" spans="1:14" customFormat="1" ht="25.5" customHeight="1">
      <c r="A225" s="89">
        <v>445</v>
      </c>
      <c r="B225" s="86" t="s">
        <v>355</v>
      </c>
      <c r="C225" s="280"/>
      <c r="D225" s="280"/>
      <c r="E225" s="280"/>
      <c r="F225" s="280"/>
      <c r="G225" s="280"/>
      <c r="H225" s="280"/>
      <c r="I225" s="280"/>
      <c r="J225" s="280"/>
      <c r="K225" s="280"/>
      <c r="L225" s="280"/>
      <c r="M225" s="281">
        <f t="shared" si="33"/>
        <v>0</v>
      </c>
      <c r="N225" s="279"/>
    </row>
    <row r="226" spans="1:14" customFormat="1" ht="25.5" customHeight="1">
      <c r="A226" s="89">
        <v>446</v>
      </c>
      <c r="B226" s="86" t="s">
        <v>356</v>
      </c>
      <c r="C226" s="280"/>
      <c r="D226" s="280"/>
      <c r="E226" s="280"/>
      <c r="F226" s="280"/>
      <c r="G226" s="280"/>
      <c r="H226" s="280"/>
      <c r="I226" s="280"/>
      <c r="J226" s="280"/>
      <c r="K226" s="280"/>
      <c r="L226" s="280"/>
      <c r="M226" s="281">
        <f t="shared" si="33"/>
        <v>0</v>
      </c>
      <c r="N226" s="279"/>
    </row>
    <row r="227" spans="1:14" customFormat="1" ht="25.5" customHeight="1">
      <c r="A227" s="89">
        <v>447</v>
      </c>
      <c r="B227" s="86" t="s">
        <v>357</v>
      </c>
      <c r="C227" s="280"/>
      <c r="D227" s="280"/>
      <c r="E227" s="280"/>
      <c r="F227" s="280"/>
      <c r="G227" s="280"/>
      <c r="H227" s="280"/>
      <c r="I227" s="280"/>
      <c r="J227" s="280"/>
      <c r="K227" s="280"/>
      <c r="L227" s="280"/>
      <c r="M227" s="281">
        <f t="shared" si="33"/>
        <v>0</v>
      </c>
      <c r="N227" s="279"/>
    </row>
    <row r="228" spans="1:14" customFormat="1" ht="25.5" customHeight="1">
      <c r="A228" s="89">
        <v>448</v>
      </c>
      <c r="B228" s="86" t="s">
        <v>358</v>
      </c>
      <c r="C228" s="280"/>
      <c r="D228" s="280"/>
      <c r="E228" s="280"/>
      <c r="F228" s="280"/>
      <c r="G228" s="280"/>
      <c r="H228" s="280"/>
      <c r="I228" s="280"/>
      <c r="J228" s="280"/>
      <c r="K228" s="280"/>
      <c r="L228" s="280"/>
      <c r="M228" s="281">
        <f t="shared" si="33"/>
        <v>0</v>
      </c>
      <c r="N228" s="279"/>
    </row>
    <row r="229" spans="1:14" customFormat="1" ht="25.5" customHeight="1">
      <c r="A229" s="83">
        <v>4500</v>
      </c>
      <c r="B229" s="84" t="s">
        <v>136</v>
      </c>
      <c r="C229" s="278">
        <f t="shared" ref="C229:N229" si="37">SUM(C230:C232)</f>
        <v>0</v>
      </c>
      <c r="D229" s="278">
        <f>SUM(D230:D232)</f>
        <v>0</v>
      </c>
      <c r="E229" s="278">
        <f t="shared" si="37"/>
        <v>0</v>
      </c>
      <c r="F229" s="278">
        <f t="shared" si="37"/>
        <v>0</v>
      </c>
      <c r="G229" s="278">
        <f t="shared" si="37"/>
        <v>0</v>
      </c>
      <c r="H229" s="278">
        <f t="shared" si="37"/>
        <v>0</v>
      </c>
      <c r="I229" s="278">
        <f t="shared" si="37"/>
        <v>0</v>
      </c>
      <c r="J229" s="278">
        <f t="shared" si="37"/>
        <v>0</v>
      </c>
      <c r="K229" s="278">
        <f t="shared" si="37"/>
        <v>0</v>
      </c>
      <c r="L229" s="278">
        <f t="shared" si="37"/>
        <v>0</v>
      </c>
      <c r="M229" s="278">
        <f t="shared" si="33"/>
        <v>0</v>
      </c>
      <c r="N229" s="284">
        <f t="shared" si="37"/>
        <v>0</v>
      </c>
    </row>
    <row r="230" spans="1:14" customFormat="1" ht="25.5" customHeight="1">
      <c r="A230" s="89">
        <v>451</v>
      </c>
      <c r="B230" s="86" t="s">
        <v>359</v>
      </c>
      <c r="C230" s="280"/>
      <c r="D230" s="280"/>
      <c r="E230" s="280"/>
      <c r="F230" s="280"/>
      <c r="G230" s="280"/>
      <c r="H230" s="280"/>
      <c r="I230" s="280"/>
      <c r="J230" s="280"/>
      <c r="K230" s="280"/>
      <c r="L230" s="280"/>
      <c r="M230" s="281">
        <f t="shared" si="33"/>
        <v>0</v>
      </c>
      <c r="N230" s="279"/>
    </row>
    <row r="231" spans="1:14" customFormat="1" ht="25.5" customHeight="1">
      <c r="A231" s="89">
        <v>452</v>
      </c>
      <c r="B231" s="86" t="s">
        <v>360</v>
      </c>
      <c r="C231" s="280"/>
      <c r="D231" s="280"/>
      <c r="E231" s="280"/>
      <c r="F231" s="280"/>
      <c r="G231" s="280"/>
      <c r="H231" s="280"/>
      <c r="I231" s="280"/>
      <c r="J231" s="280"/>
      <c r="K231" s="280"/>
      <c r="L231" s="280"/>
      <c r="M231" s="281">
        <f t="shared" si="33"/>
        <v>0</v>
      </c>
      <c r="N231" s="279"/>
    </row>
    <row r="232" spans="1:14" customFormat="1" ht="25.5" customHeight="1">
      <c r="A232" s="89">
        <v>459</v>
      </c>
      <c r="B232" s="86" t="s">
        <v>361</v>
      </c>
      <c r="C232" s="280"/>
      <c r="D232" s="280"/>
      <c r="E232" s="280"/>
      <c r="F232" s="280"/>
      <c r="G232" s="280"/>
      <c r="H232" s="280"/>
      <c r="I232" s="280"/>
      <c r="J232" s="280"/>
      <c r="K232" s="280"/>
      <c r="L232" s="280"/>
      <c r="M232" s="281">
        <f t="shared" si="33"/>
        <v>0</v>
      </c>
      <c r="N232" s="279"/>
    </row>
    <row r="233" spans="1:14" customFormat="1" ht="35.25" customHeight="1">
      <c r="A233" s="83">
        <v>4600</v>
      </c>
      <c r="B233" s="78" t="s">
        <v>362</v>
      </c>
      <c r="C233" s="278">
        <f t="shared" ref="C233:N233" si="38">SUM(C234:C240)</f>
        <v>0</v>
      </c>
      <c r="D233" s="278">
        <f>SUM(D234:D240)</f>
        <v>0</v>
      </c>
      <c r="E233" s="278">
        <f t="shared" si="38"/>
        <v>0</v>
      </c>
      <c r="F233" s="278">
        <f t="shared" si="38"/>
        <v>0</v>
      </c>
      <c r="G233" s="278">
        <f t="shared" si="38"/>
        <v>0</v>
      </c>
      <c r="H233" s="278">
        <f t="shared" si="38"/>
        <v>0</v>
      </c>
      <c r="I233" s="278">
        <f t="shared" si="38"/>
        <v>0</v>
      </c>
      <c r="J233" s="278">
        <f t="shared" si="38"/>
        <v>0</v>
      </c>
      <c r="K233" s="278">
        <f t="shared" si="38"/>
        <v>0</v>
      </c>
      <c r="L233" s="278">
        <f t="shared" si="38"/>
        <v>0</v>
      </c>
      <c r="M233" s="278">
        <f t="shared" si="33"/>
        <v>0</v>
      </c>
      <c r="N233" s="284">
        <f t="shared" si="38"/>
        <v>0</v>
      </c>
    </row>
    <row r="234" spans="1:14" customFormat="1" ht="25.5" customHeight="1">
      <c r="A234" s="89">
        <v>461</v>
      </c>
      <c r="B234" s="86" t="s">
        <v>363</v>
      </c>
      <c r="C234" s="280"/>
      <c r="D234" s="280"/>
      <c r="E234" s="280"/>
      <c r="F234" s="280"/>
      <c r="G234" s="280"/>
      <c r="H234" s="280"/>
      <c r="I234" s="280"/>
      <c r="J234" s="280"/>
      <c r="K234" s="280"/>
      <c r="L234" s="280"/>
      <c r="M234" s="281">
        <f t="shared" si="33"/>
        <v>0</v>
      </c>
      <c r="N234" s="279"/>
    </row>
    <row r="235" spans="1:14" customFormat="1" ht="25.5" customHeight="1">
      <c r="A235" s="89">
        <v>462</v>
      </c>
      <c r="B235" s="86" t="s">
        <v>364</v>
      </c>
      <c r="C235" s="280"/>
      <c r="D235" s="280"/>
      <c r="E235" s="280"/>
      <c r="F235" s="280"/>
      <c r="G235" s="280"/>
      <c r="H235" s="280"/>
      <c r="I235" s="280"/>
      <c r="J235" s="280"/>
      <c r="K235" s="280"/>
      <c r="L235" s="280"/>
      <c r="M235" s="281">
        <f t="shared" si="33"/>
        <v>0</v>
      </c>
      <c r="N235" s="279"/>
    </row>
    <row r="236" spans="1:14" customFormat="1" ht="25.5" customHeight="1">
      <c r="A236" s="89">
        <v>463</v>
      </c>
      <c r="B236" s="86" t="s">
        <v>365</v>
      </c>
      <c r="C236" s="280"/>
      <c r="D236" s="280"/>
      <c r="E236" s="280"/>
      <c r="F236" s="280"/>
      <c r="G236" s="280"/>
      <c r="H236" s="280"/>
      <c r="I236" s="280"/>
      <c r="J236" s="280"/>
      <c r="K236" s="280"/>
      <c r="L236" s="280"/>
      <c r="M236" s="281">
        <f t="shared" si="33"/>
        <v>0</v>
      </c>
      <c r="N236" s="279"/>
    </row>
    <row r="237" spans="1:14" customFormat="1" ht="31.5" customHeight="1">
      <c r="A237" s="89">
        <v>464</v>
      </c>
      <c r="B237" s="86" t="s">
        <v>366</v>
      </c>
      <c r="C237" s="280"/>
      <c r="D237" s="280"/>
      <c r="E237" s="280"/>
      <c r="F237" s="280"/>
      <c r="G237" s="280"/>
      <c r="H237" s="280"/>
      <c r="I237" s="280"/>
      <c r="J237" s="280"/>
      <c r="K237" s="280"/>
      <c r="L237" s="280"/>
      <c r="M237" s="281">
        <f t="shared" si="33"/>
        <v>0</v>
      </c>
      <c r="N237" s="279"/>
    </row>
    <row r="238" spans="1:14" customFormat="1" ht="35.25" customHeight="1">
      <c r="A238" s="89">
        <v>465</v>
      </c>
      <c r="B238" s="86" t="s">
        <v>367</v>
      </c>
      <c r="C238" s="280"/>
      <c r="D238" s="280"/>
      <c r="E238" s="280"/>
      <c r="F238" s="280"/>
      <c r="G238" s="280"/>
      <c r="H238" s="280"/>
      <c r="I238" s="280"/>
      <c r="J238" s="280"/>
      <c r="K238" s="280"/>
      <c r="L238" s="280"/>
      <c r="M238" s="281">
        <f t="shared" si="33"/>
        <v>0</v>
      </c>
      <c r="N238" s="279"/>
    </row>
    <row r="239" spans="1:14" customFormat="1" ht="35.25" customHeight="1">
      <c r="A239" s="89">
        <v>466</v>
      </c>
      <c r="B239" s="208" t="s">
        <v>368</v>
      </c>
      <c r="C239" s="280"/>
      <c r="D239" s="280"/>
      <c r="E239" s="280"/>
      <c r="F239" s="280"/>
      <c r="G239" s="280"/>
      <c r="H239" s="280"/>
      <c r="I239" s="280"/>
      <c r="J239" s="280"/>
      <c r="K239" s="280"/>
      <c r="L239" s="280"/>
      <c r="M239" s="281"/>
      <c r="N239" s="279"/>
    </row>
    <row r="240" spans="1:14" customFormat="1" ht="31.5" customHeight="1">
      <c r="A240" s="89">
        <v>469</v>
      </c>
      <c r="B240" s="86" t="s">
        <v>1058</v>
      </c>
      <c r="C240" s="280"/>
      <c r="D240" s="280"/>
      <c r="E240" s="280"/>
      <c r="F240" s="280"/>
      <c r="G240" s="280"/>
      <c r="H240" s="280"/>
      <c r="I240" s="280"/>
      <c r="J240" s="280"/>
      <c r="K240" s="280"/>
      <c r="L240" s="280"/>
      <c r="M240" s="281">
        <f t="shared" si="33"/>
        <v>0</v>
      </c>
      <c r="N240" s="279"/>
    </row>
    <row r="241" spans="1:14" customFormat="1" ht="25.5" customHeight="1">
      <c r="A241" s="83">
        <v>4700</v>
      </c>
      <c r="B241" s="84" t="s">
        <v>369</v>
      </c>
      <c r="C241" s="278">
        <f t="shared" ref="C241:N241" si="39">SUM(C242)</f>
        <v>0</v>
      </c>
      <c r="D241" s="278">
        <f t="shared" si="39"/>
        <v>0</v>
      </c>
      <c r="E241" s="278">
        <f t="shared" si="39"/>
        <v>0</v>
      </c>
      <c r="F241" s="278">
        <f t="shared" si="39"/>
        <v>0</v>
      </c>
      <c r="G241" s="278">
        <f t="shared" si="39"/>
        <v>0</v>
      </c>
      <c r="H241" s="278">
        <f t="shared" si="39"/>
        <v>0</v>
      </c>
      <c r="I241" s="278">
        <f t="shared" si="39"/>
        <v>0</v>
      </c>
      <c r="J241" s="278">
        <f t="shared" si="39"/>
        <v>0</v>
      </c>
      <c r="K241" s="278">
        <f t="shared" si="39"/>
        <v>0</v>
      </c>
      <c r="L241" s="278">
        <f t="shared" si="39"/>
        <v>0</v>
      </c>
      <c r="M241" s="278">
        <f t="shared" si="33"/>
        <v>0</v>
      </c>
      <c r="N241" s="290">
        <f t="shared" si="39"/>
        <v>0</v>
      </c>
    </row>
    <row r="242" spans="1:14" customFormat="1" ht="31.5" customHeight="1">
      <c r="A242" s="89">
        <v>471</v>
      </c>
      <c r="B242" s="86" t="s">
        <v>370</v>
      </c>
      <c r="C242" s="291"/>
      <c r="D242" s="291"/>
      <c r="E242" s="291"/>
      <c r="F242" s="291"/>
      <c r="G242" s="291"/>
      <c r="H242" s="291"/>
      <c r="I242" s="291"/>
      <c r="J242" s="291"/>
      <c r="K242" s="291"/>
      <c r="L242" s="291"/>
      <c r="M242" s="281">
        <f t="shared" si="33"/>
        <v>0</v>
      </c>
      <c r="N242" s="279"/>
    </row>
    <row r="243" spans="1:14" customFormat="1" ht="25.5" customHeight="1">
      <c r="A243" s="83">
        <v>4800</v>
      </c>
      <c r="B243" s="84" t="s">
        <v>371</v>
      </c>
      <c r="C243" s="278">
        <f t="shared" ref="C243:N243" si="40">SUM(C244:C248)</f>
        <v>0</v>
      </c>
      <c r="D243" s="278">
        <f>SUM(D244:D248)</f>
        <v>0</v>
      </c>
      <c r="E243" s="278">
        <f t="shared" si="40"/>
        <v>0</v>
      </c>
      <c r="F243" s="278">
        <f t="shared" si="40"/>
        <v>0</v>
      </c>
      <c r="G243" s="278">
        <f t="shared" si="40"/>
        <v>0</v>
      </c>
      <c r="H243" s="278">
        <f t="shared" si="40"/>
        <v>0</v>
      </c>
      <c r="I243" s="278">
        <f t="shared" si="40"/>
        <v>0</v>
      </c>
      <c r="J243" s="278">
        <f t="shared" si="40"/>
        <v>0</v>
      </c>
      <c r="K243" s="278">
        <f t="shared" si="40"/>
        <v>0</v>
      </c>
      <c r="L243" s="278">
        <f t="shared" si="40"/>
        <v>0</v>
      </c>
      <c r="M243" s="278">
        <f t="shared" si="33"/>
        <v>0</v>
      </c>
      <c r="N243" s="290">
        <f t="shared" si="40"/>
        <v>0</v>
      </c>
    </row>
    <row r="244" spans="1:14" customFormat="1" ht="31.5" customHeight="1">
      <c r="A244" s="89">
        <v>481</v>
      </c>
      <c r="B244" s="86" t="s">
        <v>372</v>
      </c>
      <c r="C244" s="280"/>
      <c r="D244" s="280"/>
      <c r="E244" s="280"/>
      <c r="F244" s="280"/>
      <c r="G244" s="280"/>
      <c r="H244" s="280"/>
      <c r="I244" s="280"/>
      <c r="J244" s="280"/>
      <c r="K244" s="280"/>
      <c r="L244" s="280"/>
      <c r="M244" s="281">
        <f t="shared" si="33"/>
        <v>0</v>
      </c>
      <c r="N244" s="292"/>
    </row>
    <row r="245" spans="1:14" customFormat="1" ht="31.5" customHeight="1">
      <c r="A245" s="89">
        <v>482</v>
      </c>
      <c r="B245" s="86" t="s">
        <v>373</v>
      </c>
      <c r="C245" s="280"/>
      <c r="D245" s="280"/>
      <c r="E245" s="280"/>
      <c r="F245" s="280"/>
      <c r="G245" s="280"/>
      <c r="H245" s="280"/>
      <c r="I245" s="280"/>
      <c r="J245" s="280"/>
      <c r="K245" s="280"/>
      <c r="L245" s="280"/>
      <c r="M245" s="281">
        <f t="shared" si="33"/>
        <v>0</v>
      </c>
      <c r="N245" s="279"/>
    </row>
    <row r="246" spans="1:14" customFormat="1" ht="31.5" customHeight="1">
      <c r="A246" s="89">
        <v>483</v>
      </c>
      <c r="B246" s="86" t="s">
        <v>374</v>
      </c>
      <c r="C246" s="280"/>
      <c r="D246" s="280"/>
      <c r="E246" s="280"/>
      <c r="F246" s="280"/>
      <c r="G246" s="280"/>
      <c r="H246" s="280"/>
      <c r="I246" s="280"/>
      <c r="J246" s="280"/>
      <c r="K246" s="280"/>
      <c r="L246" s="280"/>
      <c r="M246" s="281">
        <f t="shared" si="33"/>
        <v>0</v>
      </c>
      <c r="N246" s="292"/>
    </row>
    <row r="247" spans="1:14" customFormat="1" ht="31.5" customHeight="1">
      <c r="A247" s="89">
        <v>484</v>
      </c>
      <c r="B247" s="86" t="s">
        <v>375</v>
      </c>
      <c r="C247" s="280"/>
      <c r="D247" s="280"/>
      <c r="E247" s="280"/>
      <c r="F247" s="280"/>
      <c r="G247" s="280"/>
      <c r="H247" s="280"/>
      <c r="I247" s="280"/>
      <c r="J247" s="280"/>
      <c r="K247" s="280"/>
      <c r="L247" s="280"/>
      <c r="M247" s="281">
        <f t="shared" si="33"/>
        <v>0</v>
      </c>
      <c r="N247" s="292"/>
    </row>
    <row r="248" spans="1:14" customFormat="1" ht="31.5" customHeight="1">
      <c r="A248" s="89">
        <v>485</v>
      </c>
      <c r="B248" s="86" t="s">
        <v>376</v>
      </c>
      <c r="C248" s="280"/>
      <c r="D248" s="280"/>
      <c r="E248" s="280"/>
      <c r="F248" s="280"/>
      <c r="G248" s="280"/>
      <c r="H248" s="280"/>
      <c r="I248" s="280"/>
      <c r="J248" s="280"/>
      <c r="K248" s="280"/>
      <c r="L248" s="280"/>
      <c r="M248" s="281">
        <f t="shared" si="33"/>
        <v>0</v>
      </c>
      <c r="N248" s="292"/>
    </row>
    <row r="249" spans="1:14" customFormat="1" ht="25.5" customHeight="1">
      <c r="A249" s="83">
        <v>4900</v>
      </c>
      <c r="B249" s="84" t="s">
        <v>377</v>
      </c>
      <c r="C249" s="278">
        <f t="shared" ref="C249:L249" si="41">SUM(C250:C252)</f>
        <v>0</v>
      </c>
      <c r="D249" s="278">
        <f>SUM(D250:D252)</f>
        <v>0</v>
      </c>
      <c r="E249" s="278">
        <f t="shared" si="41"/>
        <v>0</v>
      </c>
      <c r="F249" s="278">
        <f t="shared" si="41"/>
        <v>0</v>
      </c>
      <c r="G249" s="278">
        <f t="shared" si="41"/>
        <v>0</v>
      </c>
      <c r="H249" s="278">
        <f t="shared" si="41"/>
        <v>0</v>
      </c>
      <c r="I249" s="278">
        <f t="shared" si="41"/>
        <v>0</v>
      </c>
      <c r="J249" s="278">
        <f t="shared" si="41"/>
        <v>0</v>
      </c>
      <c r="K249" s="278">
        <f t="shared" si="41"/>
        <v>0</v>
      </c>
      <c r="L249" s="278">
        <f t="shared" si="41"/>
        <v>0</v>
      </c>
      <c r="M249" s="278">
        <f t="shared" si="33"/>
        <v>0</v>
      </c>
      <c r="N249" s="283"/>
    </row>
    <row r="250" spans="1:14" customFormat="1" ht="25.5" customHeight="1">
      <c r="A250" s="91">
        <v>491</v>
      </c>
      <c r="B250" s="86" t="s">
        <v>378</v>
      </c>
      <c r="C250" s="291"/>
      <c r="D250" s="291"/>
      <c r="E250" s="291"/>
      <c r="F250" s="291"/>
      <c r="G250" s="291"/>
      <c r="H250" s="291"/>
      <c r="I250" s="291"/>
      <c r="J250" s="291"/>
      <c r="K250" s="291"/>
      <c r="L250" s="291"/>
      <c r="M250" s="281">
        <f t="shared" si="33"/>
        <v>0</v>
      </c>
      <c r="N250" s="279"/>
    </row>
    <row r="251" spans="1:14" customFormat="1" ht="25.5" customHeight="1">
      <c r="A251" s="91">
        <v>492</v>
      </c>
      <c r="B251" s="86" t="s">
        <v>379</v>
      </c>
      <c r="C251" s="291"/>
      <c r="D251" s="291"/>
      <c r="E251" s="291"/>
      <c r="F251" s="291"/>
      <c r="G251" s="291"/>
      <c r="H251" s="291"/>
      <c r="I251" s="291"/>
      <c r="J251" s="291"/>
      <c r="K251" s="291"/>
      <c r="L251" s="291"/>
      <c r="M251" s="281">
        <f t="shared" si="33"/>
        <v>0</v>
      </c>
      <c r="N251" s="279"/>
    </row>
    <row r="252" spans="1:14" customFormat="1" ht="25.5" customHeight="1">
      <c r="A252" s="91">
        <v>493</v>
      </c>
      <c r="B252" s="86" t="s">
        <v>380</v>
      </c>
      <c r="C252" s="291"/>
      <c r="D252" s="291"/>
      <c r="E252" s="291"/>
      <c r="F252" s="291"/>
      <c r="G252" s="291"/>
      <c r="H252" s="291"/>
      <c r="I252" s="291"/>
      <c r="J252" s="291"/>
      <c r="K252" s="291"/>
      <c r="L252" s="291"/>
      <c r="M252" s="281">
        <f t="shared" si="33"/>
        <v>0</v>
      </c>
      <c r="N252" s="279"/>
    </row>
    <row r="253" spans="1:14" s="177" customFormat="1" ht="25.5" customHeight="1">
      <c r="A253" s="172">
        <v>5000</v>
      </c>
      <c r="B253" s="173" t="s">
        <v>381</v>
      </c>
      <c r="C253" s="285">
        <f t="shared" ref="C253:N253" si="42">C254+C261+C266+C269+C276+C278+C287+C297+C302</f>
        <v>0</v>
      </c>
      <c r="D253" s="285">
        <f>D254+D261+D266+D269+D276+D278+D287+D297+D302</f>
        <v>0</v>
      </c>
      <c r="E253" s="285">
        <f t="shared" si="42"/>
        <v>0</v>
      </c>
      <c r="F253" s="285">
        <f t="shared" si="42"/>
        <v>0</v>
      </c>
      <c r="G253" s="285">
        <f t="shared" si="42"/>
        <v>0</v>
      </c>
      <c r="H253" s="285">
        <f t="shared" si="42"/>
        <v>0</v>
      </c>
      <c r="I253" s="285">
        <f t="shared" si="42"/>
        <v>0</v>
      </c>
      <c r="J253" s="285">
        <f t="shared" si="42"/>
        <v>0</v>
      </c>
      <c r="K253" s="285">
        <f t="shared" si="42"/>
        <v>0</v>
      </c>
      <c r="L253" s="285">
        <f t="shared" si="42"/>
        <v>0</v>
      </c>
      <c r="M253" s="285">
        <f t="shared" si="33"/>
        <v>0</v>
      </c>
      <c r="N253" s="286">
        <f t="shared" si="42"/>
        <v>0</v>
      </c>
    </row>
    <row r="254" spans="1:14" customFormat="1" ht="25.5" customHeight="1">
      <c r="A254" s="83">
        <v>5100</v>
      </c>
      <c r="B254" s="84" t="s">
        <v>382</v>
      </c>
      <c r="C254" s="278">
        <f>SUM(C255:C260)</f>
        <v>0</v>
      </c>
      <c r="D254" s="278">
        <f>SUM(D255:D260)</f>
        <v>0</v>
      </c>
      <c r="E254" s="278">
        <f t="shared" ref="E254:N254" si="43">SUM(E255:E260)</f>
        <v>0</v>
      </c>
      <c r="F254" s="278">
        <f t="shared" si="43"/>
        <v>0</v>
      </c>
      <c r="G254" s="278">
        <f t="shared" si="43"/>
        <v>0</v>
      </c>
      <c r="H254" s="278">
        <f t="shared" si="43"/>
        <v>0</v>
      </c>
      <c r="I254" s="278">
        <f t="shared" si="43"/>
        <v>0</v>
      </c>
      <c r="J254" s="278">
        <f t="shared" si="43"/>
        <v>0</v>
      </c>
      <c r="K254" s="278">
        <f t="shared" si="43"/>
        <v>0</v>
      </c>
      <c r="L254" s="278">
        <f t="shared" si="43"/>
        <v>0</v>
      </c>
      <c r="M254" s="278">
        <f t="shared" si="33"/>
        <v>0</v>
      </c>
      <c r="N254" s="284">
        <f t="shared" si="43"/>
        <v>0</v>
      </c>
    </row>
    <row r="255" spans="1:14" customFormat="1" ht="25.5" customHeight="1">
      <c r="A255" s="89">
        <v>511</v>
      </c>
      <c r="B255" s="86" t="s">
        <v>383</v>
      </c>
      <c r="C255" s="280"/>
      <c r="D255" s="280"/>
      <c r="E255" s="280"/>
      <c r="F255" s="280"/>
      <c r="G255" s="280"/>
      <c r="H255" s="280"/>
      <c r="I255" s="280"/>
      <c r="J255" s="280"/>
      <c r="K255" s="280"/>
      <c r="L255" s="280"/>
      <c r="M255" s="281">
        <f t="shared" si="33"/>
        <v>0</v>
      </c>
      <c r="N255" s="279"/>
    </row>
    <row r="256" spans="1:14" customFormat="1" ht="25.5" customHeight="1">
      <c r="A256" s="89">
        <v>512</v>
      </c>
      <c r="B256" s="86" t="s">
        <v>384</v>
      </c>
      <c r="C256" s="280"/>
      <c r="D256" s="280"/>
      <c r="E256" s="280"/>
      <c r="F256" s="280"/>
      <c r="G256" s="280"/>
      <c r="H256" s="280"/>
      <c r="I256" s="280"/>
      <c r="J256" s="280"/>
      <c r="K256" s="280"/>
      <c r="L256" s="280"/>
      <c r="M256" s="281">
        <f t="shared" si="33"/>
        <v>0</v>
      </c>
      <c r="N256" s="279"/>
    </row>
    <row r="257" spans="1:14" customFormat="1" ht="25.5" customHeight="1">
      <c r="A257" s="89">
        <v>513</v>
      </c>
      <c r="B257" s="86" t="s">
        <v>385</v>
      </c>
      <c r="C257" s="280"/>
      <c r="D257" s="280"/>
      <c r="E257" s="280"/>
      <c r="F257" s="280"/>
      <c r="G257" s="280"/>
      <c r="H257" s="280"/>
      <c r="I257" s="280"/>
      <c r="J257" s="280"/>
      <c r="K257" s="280"/>
      <c r="L257" s="280"/>
      <c r="M257" s="281">
        <f t="shared" si="33"/>
        <v>0</v>
      </c>
      <c r="N257" s="279"/>
    </row>
    <row r="258" spans="1:14" customFormat="1" ht="25.5" customHeight="1">
      <c r="A258" s="89">
        <v>514</v>
      </c>
      <c r="B258" s="86" t="s">
        <v>386</v>
      </c>
      <c r="C258" s="280"/>
      <c r="D258" s="280"/>
      <c r="E258" s="280"/>
      <c r="F258" s="280"/>
      <c r="G258" s="280"/>
      <c r="H258" s="280"/>
      <c r="I258" s="280"/>
      <c r="J258" s="280"/>
      <c r="K258" s="280"/>
      <c r="L258" s="280"/>
      <c r="M258" s="281">
        <f t="shared" si="33"/>
        <v>0</v>
      </c>
      <c r="N258" s="279"/>
    </row>
    <row r="259" spans="1:14" customFormat="1" ht="25.5" customHeight="1">
      <c r="A259" s="89">
        <v>515</v>
      </c>
      <c r="B259" s="86" t="s">
        <v>387</v>
      </c>
      <c r="C259" s="280"/>
      <c r="D259" s="280"/>
      <c r="E259" s="280"/>
      <c r="F259" s="280"/>
      <c r="G259" s="280"/>
      <c r="H259" s="280"/>
      <c r="I259" s="280"/>
      <c r="J259" s="280"/>
      <c r="K259" s="280"/>
      <c r="L259" s="280"/>
      <c r="M259" s="281">
        <f t="shared" si="33"/>
        <v>0</v>
      </c>
      <c r="N259" s="279"/>
    </row>
    <row r="260" spans="1:14" customFormat="1" ht="25.5" customHeight="1">
      <c r="A260" s="89">
        <v>519</v>
      </c>
      <c r="B260" s="86" t="s">
        <v>388</v>
      </c>
      <c r="C260" s="280"/>
      <c r="D260" s="280"/>
      <c r="E260" s="280"/>
      <c r="F260" s="280"/>
      <c r="G260" s="280"/>
      <c r="H260" s="280"/>
      <c r="I260" s="280"/>
      <c r="J260" s="280"/>
      <c r="K260" s="280"/>
      <c r="L260" s="280"/>
      <c r="M260" s="281">
        <f t="shared" si="33"/>
        <v>0</v>
      </c>
      <c r="N260" s="279"/>
    </row>
    <row r="261" spans="1:14" customFormat="1" ht="25.5" customHeight="1">
      <c r="A261" s="83">
        <v>5200</v>
      </c>
      <c r="B261" s="84" t="s">
        <v>389</v>
      </c>
      <c r="C261" s="278">
        <f t="shared" ref="C261:N261" si="44">SUM(C262:C265)</f>
        <v>0</v>
      </c>
      <c r="D261" s="278">
        <f>SUM(D262:D265)</f>
        <v>0</v>
      </c>
      <c r="E261" s="278">
        <f t="shared" si="44"/>
        <v>0</v>
      </c>
      <c r="F261" s="278">
        <f t="shared" si="44"/>
        <v>0</v>
      </c>
      <c r="G261" s="278">
        <f t="shared" si="44"/>
        <v>0</v>
      </c>
      <c r="H261" s="278">
        <f t="shared" si="44"/>
        <v>0</v>
      </c>
      <c r="I261" s="278">
        <f t="shared" si="44"/>
        <v>0</v>
      </c>
      <c r="J261" s="278">
        <f t="shared" si="44"/>
        <v>0</v>
      </c>
      <c r="K261" s="278">
        <f t="shared" si="44"/>
        <v>0</v>
      </c>
      <c r="L261" s="278">
        <f t="shared" si="44"/>
        <v>0</v>
      </c>
      <c r="M261" s="278">
        <f t="shared" si="33"/>
        <v>0</v>
      </c>
      <c r="N261" s="284">
        <f t="shared" si="44"/>
        <v>0</v>
      </c>
    </row>
    <row r="262" spans="1:14" customFormat="1" ht="25.5" customHeight="1">
      <c r="A262" s="89">
        <v>521</v>
      </c>
      <c r="B262" s="86" t="s">
        <v>390</v>
      </c>
      <c r="C262" s="280"/>
      <c r="D262" s="280"/>
      <c r="E262" s="280"/>
      <c r="F262" s="280"/>
      <c r="G262" s="280"/>
      <c r="H262" s="280"/>
      <c r="I262" s="280"/>
      <c r="J262" s="280"/>
      <c r="K262" s="280"/>
      <c r="L262" s="280"/>
      <c r="M262" s="281">
        <f t="shared" si="33"/>
        <v>0</v>
      </c>
      <c r="N262" s="279"/>
    </row>
    <row r="263" spans="1:14" customFormat="1" ht="25.5" customHeight="1">
      <c r="A263" s="89">
        <v>522</v>
      </c>
      <c r="B263" s="86" t="s">
        <v>391</v>
      </c>
      <c r="C263" s="280"/>
      <c r="D263" s="280"/>
      <c r="E263" s="280"/>
      <c r="F263" s="280"/>
      <c r="G263" s="280"/>
      <c r="H263" s="280"/>
      <c r="I263" s="280"/>
      <c r="J263" s="280"/>
      <c r="K263" s="280"/>
      <c r="L263" s="280"/>
      <c r="M263" s="281">
        <f t="shared" si="33"/>
        <v>0</v>
      </c>
      <c r="N263" s="279"/>
    </row>
    <row r="264" spans="1:14" customFormat="1" ht="25.5" customHeight="1">
      <c r="A264" s="89">
        <v>523</v>
      </c>
      <c r="B264" s="86" t="s">
        <v>392</v>
      </c>
      <c r="C264" s="280"/>
      <c r="D264" s="280"/>
      <c r="E264" s="280"/>
      <c r="F264" s="280"/>
      <c r="G264" s="280"/>
      <c r="H264" s="280"/>
      <c r="I264" s="280"/>
      <c r="J264" s="280"/>
      <c r="K264" s="280"/>
      <c r="L264" s="280"/>
      <c r="M264" s="281">
        <f t="shared" ref="M264:M327" si="45">SUM(C264:L264)</f>
        <v>0</v>
      </c>
      <c r="N264" s="279"/>
    </row>
    <row r="265" spans="1:14" customFormat="1" ht="25.5" customHeight="1">
      <c r="A265" s="89">
        <v>529</v>
      </c>
      <c r="B265" s="86" t="s">
        <v>393</v>
      </c>
      <c r="C265" s="280"/>
      <c r="D265" s="280"/>
      <c r="E265" s="280"/>
      <c r="F265" s="280"/>
      <c r="G265" s="280"/>
      <c r="H265" s="280"/>
      <c r="I265" s="280"/>
      <c r="J265" s="280"/>
      <c r="K265" s="280"/>
      <c r="L265" s="280"/>
      <c r="M265" s="281">
        <f t="shared" si="45"/>
        <v>0</v>
      </c>
      <c r="N265" s="279"/>
    </row>
    <row r="266" spans="1:14" customFormat="1" ht="25.5" customHeight="1">
      <c r="A266" s="83">
        <v>5300</v>
      </c>
      <c r="B266" s="84" t="s">
        <v>394</v>
      </c>
      <c r="C266" s="278">
        <f t="shared" ref="C266:L266" si="46">SUM(C267:C268)</f>
        <v>0</v>
      </c>
      <c r="D266" s="278">
        <f>SUM(D267:D268)</f>
        <v>0</v>
      </c>
      <c r="E266" s="278">
        <f t="shared" si="46"/>
        <v>0</v>
      </c>
      <c r="F266" s="278">
        <f t="shared" si="46"/>
        <v>0</v>
      </c>
      <c r="G266" s="278">
        <f t="shared" si="46"/>
        <v>0</v>
      </c>
      <c r="H266" s="278">
        <f t="shared" si="46"/>
        <v>0</v>
      </c>
      <c r="I266" s="278">
        <f t="shared" si="46"/>
        <v>0</v>
      </c>
      <c r="J266" s="278">
        <f t="shared" si="46"/>
        <v>0</v>
      </c>
      <c r="K266" s="278">
        <f t="shared" si="46"/>
        <v>0</v>
      </c>
      <c r="L266" s="278">
        <f t="shared" si="46"/>
        <v>0</v>
      </c>
      <c r="M266" s="278">
        <f t="shared" si="45"/>
        <v>0</v>
      </c>
      <c r="N266" s="283"/>
    </row>
    <row r="267" spans="1:14" customFormat="1" ht="25.5" customHeight="1">
      <c r="A267" s="89">
        <v>531</v>
      </c>
      <c r="B267" s="86" t="s">
        <v>395</v>
      </c>
      <c r="C267" s="280"/>
      <c r="D267" s="280"/>
      <c r="E267" s="280"/>
      <c r="F267" s="280"/>
      <c r="G267" s="280"/>
      <c r="H267" s="280"/>
      <c r="I267" s="280"/>
      <c r="J267" s="280"/>
      <c r="K267" s="280"/>
      <c r="L267" s="280"/>
      <c r="M267" s="281">
        <f t="shared" si="45"/>
        <v>0</v>
      </c>
      <c r="N267" s="279"/>
    </row>
    <row r="268" spans="1:14" customFormat="1" ht="25.5" customHeight="1">
      <c r="A268" s="89">
        <v>532</v>
      </c>
      <c r="B268" s="86" t="s">
        <v>396</v>
      </c>
      <c r="C268" s="280"/>
      <c r="D268" s="280"/>
      <c r="E268" s="280"/>
      <c r="F268" s="280"/>
      <c r="G268" s="280"/>
      <c r="H268" s="280"/>
      <c r="I268" s="280"/>
      <c r="J268" s="280"/>
      <c r="K268" s="280"/>
      <c r="L268" s="280"/>
      <c r="M268" s="281">
        <f t="shared" si="45"/>
        <v>0</v>
      </c>
      <c r="N268" s="279"/>
    </row>
    <row r="269" spans="1:14" customFormat="1" ht="25.5" customHeight="1">
      <c r="A269" s="83">
        <v>5400</v>
      </c>
      <c r="B269" s="84" t="s">
        <v>397</v>
      </c>
      <c r="C269" s="278">
        <f t="shared" ref="C269:N269" si="47">SUM(C270:C275)</f>
        <v>0</v>
      </c>
      <c r="D269" s="278">
        <f>SUM(D270:D275)</f>
        <v>0</v>
      </c>
      <c r="E269" s="278">
        <f t="shared" si="47"/>
        <v>0</v>
      </c>
      <c r="F269" s="278">
        <f t="shared" si="47"/>
        <v>0</v>
      </c>
      <c r="G269" s="278">
        <f t="shared" si="47"/>
        <v>0</v>
      </c>
      <c r="H269" s="278">
        <f t="shared" si="47"/>
        <v>0</v>
      </c>
      <c r="I269" s="278">
        <f t="shared" si="47"/>
        <v>0</v>
      </c>
      <c r="J269" s="278">
        <f t="shared" si="47"/>
        <v>0</v>
      </c>
      <c r="K269" s="278">
        <f t="shared" si="47"/>
        <v>0</v>
      </c>
      <c r="L269" s="278">
        <f t="shared" si="47"/>
        <v>0</v>
      </c>
      <c r="M269" s="278">
        <f t="shared" si="45"/>
        <v>0</v>
      </c>
      <c r="N269" s="284">
        <f t="shared" si="47"/>
        <v>0</v>
      </c>
    </row>
    <row r="270" spans="1:14" customFormat="1" ht="25.5" customHeight="1">
      <c r="A270" s="89">
        <v>541</v>
      </c>
      <c r="B270" s="86" t="s">
        <v>398</v>
      </c>
      <c r="C270" s="280"/>
      <c r="D270" s="280"/>
      <c r="E270" s="280"/>
      <c r="F270" s="280"/>
      <c r="G270" s="280"/>
      <c r="H270" s="280"/>
      <c r="I270" s="280"/>
      <c r="J270" s="280"/>
      <c r="K270" s="280"/>
      <c r="L270" s="280"/>
      <c r="M270" s="281">
        <f t="shared" si="45"/>
        <v>0</v>
      </c>
      <c r="N270" s="279"/>
    </row>
    <row r="271" spans="1:14" customFormat="1" ht="25.5" customHeight="1">
      <c r="A271" s="89">
        <v>542</v>
      </c>
      <c r="B271" s="86" t="s">
        <v>399</v>
      </c>
      <c r="C271" s="280"/>
      <c r="D271" s="280"/>
      <c r="E271" s="280"/>
      <c r="F271" s="280"/>
      <c r="G271" s="280"/>
      <c r="H271" s="280"/>
      <c r="I271" s="280"/>
      <c r="J271" s="280"/>
      <c r="K271" s="280"/>
      <c r="L271" s="280"/>
      <c r="M271" s="281">
        <f t="shared" si="45"/>
        <v>0</v>
      </c>
      <c r="N271" s="279"/>
    </row>
    <row r="272" spans="1:14" customFormat="1" ht="25.5" customHeight="1">
      <c r="A272" s="89">
        <v>543</v>
      </c>
      <c r="B272" s="86" t="s">
        <v>400</v>
      </c>
      <c r="C272" s="280"/>
      <c r="D272" s="280"/>
      <c r="E272" s="280"/>
      <c r="F272" s="280"/>
      <c r="G272" s="280"/>
      <c r="H272" s="280"/>
      <c r="I272" s="280"/>
      <c r="J272" s="280"/>
      <c r="K272" s="280"/>
      <c r="L272" s="280"/>
      <c r="M272" s="281">
        <f t="shared" si="45"/>
        <v>0</v>
      </c>
      <c r="N272" s="279"/>
    </row>
    <row r="273" spans="1:14" customFormat="1" ht="25.5" customHeight="1">
      <c r="A273" s="89">
        <v>544</v>
      </c>
      <c r="B273" s="86" t="s">
        <v>401</v>
      </c>
      <c r="C273" s="280"/>
      <c r="D273" s="280"/>
      <c r="E273" s="280"/>
      <c r="F273" s="280"/>
      <c r="G273" s="280"/>
      <c r="H273" s="280"/>
      <c r="I273" s="280"/>
      <c r="J273" s="280"/>
      <c r="K273" s="280"/>
      <c r="L273" s="280"/>
      <c r="M273" s="281">
        <f t="shared" si="45"/>
        <v>0</v>
      </c>
      <c r="N273" s="279"/>
    </row>
    <row r="274" spans="1:14" customFormat="1" ht="25.5" customHeight="1">
      <c r="A274" s="89">
        <v>545</v>
      </c>
      <c r="B274" s="86" t="s">
        <v>402</v>
      </c>
      <c r="C274" s="280"/>
      <c r="D274" s="280"/>
      <c r="E274" s="280"/>
      <c r="F274" s="280"/>
      <c r="G274" s="280"/>
      <c r="H274" s="280"/>
      <c r="I274" s="280"/>
      <c r="J274" s="280"/>
      <c r="K274" s="280"/>
      <c r="L274" s="280"/>
      <c r="M274" s="281">
        <f t="shared" si="45"/>
        <v>0</v>
      </c>
      <c r="N274" s="279"/>
    </row>
    <row r="275" spans="1:14" customFormat="1" ht="25.5" customHeight="1">
      <c r="A275" s="89">
        <v>549</v>
      </c>
      <c r="B275" s="86" t="s">
        <v>403</v>
      </c>
      <c r="C275" s="280"/>
      <c r="D275" s="280"/>
      <c r="E275" s="280"/>
      <c r="F275" s="280"/>
      <c r="G275" s="280"/>
      <c r="H275" s="280"/>
      <c r="I275" s="280"/>
      <c r="J275" s="280"/>
      <c r="K275" s="280"/>
      <c r="L275" s="280"/>
      <c r="M275" s="281">
        <f t="shared" si="45"/>
        <v>0</v>
      </c>
      <c r="N275" s="279"/>
    </row>
    <row r="276" spans="1:14" customFormat="1" ht="25.5" customHeight="1">
      <c r="A276" s="83">
        <v>5500</v>
      </c>
      <c r="B276" s="84" t="s">
        <v>404</v>
      </c>
      <c r="C276" s="278">
        <f t="shared" ref="C276:N276" si="48">SUM(C277)</f>
        <v>0</v>
      </c>
      <c r="D276" s="278">
        <f t="shared" si="48"/>
        <v>0</v>
      </c>
      <c r="E276" s="278">
        <f t="shared" si="48"/>
        <v>0</v>
      </c>
      <c r="F276" s="278">
        <f t="shared" si="48"/>
        <v>0</v>
      </c>
      <c r="G276" s="278">
        <f t="shared" si="48"/>
        <v>0</v>
      </c>
      <c r="H276" s="278">
        <f t="shared" si="48"/>
        <v>0</v>
      </c>
      <c r="I276" s="278">
        <f t="shared" si="48"/>
        <v>0</v>
      </c>
      <c r="J276" s="278">
        <f t="shared" si="48"/>
        <v>0</v>
      </c>
      <c r="K276" s="278">
        <f t="shared" si="48"/>
        <v>0</v>
      </c>
      <c r="L276" s="278">
        <f t="shared" si="48"/>
        <v>0</v>
      </c>
      <c r="M276" s="278">
        <f t="shared" si="45"/>
        <v>0</v>
      </c>
      <c r="N276" s="284">
        <f t="shared" si="48"/>
        <v>0</v>
      </c>
    </row>
    <row r="277" spans="1:14" customFormat="1" ht="25.5" customHeight="1">
      <c r="A277" s="89">
        <v>551</v>
      </c>
      <c r="B277" s="86" t="s">
        <v>405</v>
      </c>
      <c r="C277" s="280"/>
      <c r="D277" s="280"/>
      <c r="E277" s="280"/>
      <c r="F277" s="280"/>
      <c r="G277" s="280"/>
      <c r="H277" s="280"/>
      <c r="I277" s="280"/>
      <c r="J277" s="280"/>
      <c r="K277" s="280"/>
      <c r="L277" s="280"/>
      <c r="M277" s="281">
        <f t="shared" si="45"/>
        <v>0</v>
      </c>
      <c r="N277" s="279"/>
    </row>
    <row r="278" spans="1:14" customFormat="1" ht="25.5" customHeight="1">
      <c r="A278" s="83">
        <v>5600</v>
      </c>
      <c r="B278" s="84" t="s">
        <v>406</v>
      </c>
      <c r="C278" s="278">
        <f t="shared" ref="C278:N278" si="49">SUM(C279:C286)</f>
        <v>0</v>
      </c>
      <c r="D278" s="278">
        <f>SUM(D279:D286)</f>
        <v>0</v>
      </c>
      <c r="E278" s="278">
        <f t="shared" si="49"/>
        <v>0</v>
      </c>
      <c r="F278" s="278">
        <f t="shared" si="49"/>
        <v>0</v>
      </c>
      <c r="G278" s="278">
        <f t="shared" si="49"/>
        <v>0</v>
      </c>
      <c r="H278" s="278">
        <f t="shared" si="49"/>
        <v>0</v>
      </c>
      <c r="I278" s="278">
        <f t="shared" si="49"/>
        <v>0</v>
      </c>
      <c r="J278" s="278">
        <f t="shared" si="49"/>
        <v>0</v>
      </c>
      <c r="K278" s="278">
        <f t="shared" si="49"/>
        <v>0</v>
      </c>
      <c r="L278" s="278">
        <f t="shared" si="49"/>
        <v>0</v>
      </c>
      <c r="M278" s="278">
        <f t="shared" si="45"/>
        <v>0</v>
      </c>
      <c r="N278" s="284">
        <f t="shared" si="49"/>
        <v>0</v>
      </c>
    </row>
    <row r="279" spans="1:14" customFormat="1" ht="25.5" customHeight="1">
      <c r="A279" s="89">
        <v>561</v>
      </c>
      <c r="B279" s="86" t="s">
        <v>407</v>
      </c>
      <c r="C279" s="280"/>
      <c r="D279" s="280"/>
      <c r="E279" s="280"/>
      <c r="F279" s="280"/>
      <c r="G279" s="280"/>
      <c r="H279" s="280"/>
      <c r="I279" s="280"/>
      <c r="J279" s="280"/>
      <c r="K279" s="280"/>
      <c r="L279" s="280"/>
      <c r="M279" s="281">
        <f t="shared" si="45"/>
        <v>0</v>
      </c>
      <c r="N279" s="279"/>
    </row>
    <row r="280" spans="1:14" customFormat="1" ht="25.5" customHeight="1">
      <c r="A280" s="89">
        <v>562</v>
      </c>
      <c r="B280" s="86" t="s">
        <v>408</v>
      </c>
      <c r="C280" s="280"/>
      <c r="D280" s="280"/>
      <c r="E280" s="280"/>
      <c r="F280" s="280"/>
      <c r="G280" s="280"/>
      <c r="H280" s="280"/>
      <c r="I280" s="280"/>
      <c r="J280" s="280"/>
      <c r="K280" s="280"/>
      <c r="L280" s="280"/>
      <c r="M280" s="281">
        <f t="shared" si="45"/>
        <v>0</v>
      </c>
      <c r="N280" s="279"/>
    </row>
    <row r="281" spans="1:14" customFormat="1" ht="25.5" customHeight="1">
      <c r="A281" s="89">
        <v>563</v>
      </c>
      <c r="B281" s="86" t="s">
        <v>409</v>
      </c>
      <c r="C281" s="280"/>
      <c r="D281" s="280"/>
      <c r="E281" s="280"/>
      <c r="F281" s="280"/>
      <c r="G281" s="280"/>
      <c r="H281" s="280"/>
      <c r="I281" s="280"/>
      <c r="J281" s="280"/>
      <c r="K281" s="280"/>
      <c r="L281" s="280"/>
      <c r="M281" s="281">
        <f t="shared" si="45"/>
        <v>0</v>
      </c>
      <c r="N281" s="279"/>
    </row>
    <row r="282" spans="1:14" customFormat="1" ht="29.25" customHeight="1">
      <c r="A282" s="89">
        <v>564</v>
      </c>
      <c r="B282" s="86" t="s">
        <v>410</v>
      </c>
      <c r="C282" s="280"/>
      <c r="D282" s="280"/>
      <c r="E282" s="280"/>
      <c r="F282" s="280"/>
      <c r="G282" s="280"/>
      <c r="H282" s="280"/>
      <c r="I282" s="280"/>
      <c r="J282" s="280"/>
      <c r="K282" s="280"/>
      <c r="L282" s="280"/>
      <c r="M282" s="281">
        <f t="shared" si="45"/>
        <v>0</v>
      </c>
      <c r="N282" s="279"/>
    </row>
    <row r="283" spans="1:14" customFormat="1" ht="25.5" customHeight="1">
      <c r="A283" s="89">
        <v>565</v>
      </c>
      <c r="B283" s="86" t="s">
        <v>411</v>
      </c>
      <c r="C283" s="280"/>
      <c r="D283" s="280"/>
      <c r="E283" s="280"/>
      <c r="F283" s="280"/>
      <c r="G283" s="280"/>
      <c r="H283" s="280"/>
      <c r="I283" s="280"/>
      <c r="J283" s="280"/>
      <c r="K283" s="280"/>
      <c r="L283" s="280"/>
      <c r="M283" s="281">
        <f t="shared" si="45"/>
        <v>0</v>
      </c>
      <c r="N283" s="279"/>
    </row>
    <row r="284" spans="1:14" customFormat="1" ht="27.75" customHeight="1">
      <c r="A284" s="89">
        <v>566</v>
      </c>
      <c r="B284" s="86" t="s">
        <v>412</v>
      </c>
      <c r="C284" s="280"/>
      <c r="D284" s="280"/>
      <c r="E284" s="280"/>
      <c r="F284" s="280"/>
      <c r="G284" s="280"/>
      <c r="H284" s="280"/>
      <c r="I284" s="280"/>
      <c r="J284" s="280"/>
      <c r="K284" s="280"/>
      <c r="L284" s="280"/>
      <c r="M284" s="281">
        <f t="shared" si="45"/>
        <v>0</v>
      </c>
      <c r="N284" s="279"/>
    </row>
    <row r="285" spans="1:14" customFormat="1" ht="25.5" customHeight="1">
      <c r="A285" s="89">
        <v>567</v>
      </c>
      <c r="B285" s="86" t="s">
        <v>413</v>
      </c>
      <c r="C285" s="280"/>
      <c r="D285" s="280"/>
      <c r="E285" s="280"/>
      <c r="F285" s="280"/>
      <c r="G285" s="280"/>
      <c r="H285" s="280"/>
      <c r="I285" s="280"/>
      <c r="J285" s="280"/>
      <c r="K285" s="280"/>
      <c r="L285" s="280"/>
      <c r="M285" s="281">
        <f t="shared" si="45"/>
        <v>0</v>
      </c>
      <c r="N285" s="279"/>
    </row>
    <row r="286" spans="1:14" customFormat="1" ht="25.5" customHeight="1">
      <c r="A286" s="89">
        <v>569</v>
      </c>
      <c r="B286" s="86" t="s">
        <v>414</v>
      </c>
      <c r="C286" s="280"/>
      <c r="D286" s="280"/>
      <c r="E286" s="280"/>
      <c r="F286" s="280"/>
      <c r="G286" s="280"/>
      <c r="H286" s="280"/>
      <c r="I286" s="280"/>
      <c r="J286" s="280"/>
      <c r="K286" s="280"/>
      <c r="L286" s="280"/>
      <c r="M286" s="281">
        <f t="shared" si="45"/>
        <v>0</v>
      </c>
      <c r="N286" s="279"/>
    </row>
    <row r="287" spans="1:14" customFormat="1" ht="25.5" customHeight="1">
      <c r="A287" s="83">
        <v>5700</v>
      </c>
      <c r="B287" s="84" t="s">
        <v>415</v>
      </c>
      <c r="C287" s="278">
        <f t="shared" ref="C287:N287" si="50">SUM(C288:C296)</f>
        <v>0</v>
      </c>
      <c r="D287" s="278">
        <f>SUM(D288:D296)</f>
        <v>0</v>
      </c>
      <c r="E287" s="278">
        <f t="shared" si="50"/>
        <v>0</v>
      </c>
      <c r="F287" s="278">
        <f t="shared" si="50"/>
        <v>0</v>
      </c>
      <c r="G287" s="278">
        <f t="shared" si="50"/>
        <v>0</v>
      </c>
      <c r="H287" s="278">
        <f t="shared" si="50"/>
        <v>0</v>
      </c>
      <c r="I287" s="278">
        <f t="shared" si="50"/>
        <v>0</v>
      </c>
      <c r="J287" s="278">
        <f t="shared" si="50"/>
        <v>0</v>
      </c>
      <c r="K287" s="278">
        <f t="shared" si="50"/>
        <v>0</v>
      </c>
      <c r="L287" s="278">
        <f t="shared" si="50"/>
        <v>0</v>
      </c>
      <c r="M287" s="278">
        <f t="shared" si="45"/>
        <v>0</v>
      </c>
      <c r="N287" s="284">
        <f t="shared" si="50"/>
        <v>0</v>
      </c>
    </row>
    <row r="288" spans="1:14" customFormat="1" ht="25.5" customHeight="1">
      <c r="A288" s="89">
        <v>571</v>
      </c>
      <c r="B288" s="86" t="s">
        <v>416</v>
      </c>
      <c r="C288" s="280"/>
      <c r="D288" s="280"/>
      <c r="E288" s="280"/>
      <c r="F288" s="280"/>
      <c r="G288" s="280"/>
      <c r="H288" s="280"/>
      <c r="I288" s="280"/>
      <c r="J288" s="280"/>
      <c r="K288" s="280"/>
      <c r="L288" s="280"/>
      <c r="M288" s="281">
        <f t="shared" si="45"/>
        <v>0</v>
      </c>
      <c r="N288" s="279"/>
    </row>
    <row r="289" spans="1:14" customFormat="1" ht="25.5" customHeight="1">
      <c r="A289" s="89">
        <v>572</v>
      </c>
      <c r="B289" s="86" t="s">
        <v>417</v>
      </c>
      <c r="C289" s="280"/>
      <c r="D289" s="280"/>
      <c r="E289" s="280"/>
      <c r="F289" s="280"/>
      <c r="G289" s="280"/>
      <c r="H289" s="280"/>
      <c r="I289" s="280"/>
      <c r="J289" s="280"/>
      <c r="K289" s="280"/>
      <c r="L289" s="280"/>
      <c r="M289" s="281">
        <f t="shared" si="45"/>
        <v>0</v>
      </c>
      <c r="N289" s="279"/>
    </row>
    <row r="290" spans="1:14" customFormat="1" ht="25.5" customHeight="1">
      <c r="A290" s="89">
        <v>573</v>
      </c>
      <c r="B290" s="86" t="s">
        <v>418</v>
      </c>
      <c r="C290" s="280"/>
      <c r="D290" s="280"/>
      <c r="E290" s="280"/>
      <c r="F290" s="280"/>
      <c r="G290" s="280"/>
      <c r="H290" s="280"/>
      <c r="I290" s="280"/>
      <c r="J290" s="280"/>
      <c r="K290" s="280"/>
      <c r="L290" s="280"/>
      <c r="M290" s="281">
        <f t="shared" si="45"/>
        <v>0</v>
      </c>
      <c r="N290" s="279"/>
    </row>
    <row r="291" spans="1:14" customFormat="1" ht="25.5" customHeight="1">
      <c r="A291" s="89">
        <v>574</v>
      </c>
      <c r="B291" s="86" t="s">
        <v>419</v>
      </c>
      <c r="C291" s="280"/>
      <c r="D291" s="280"/>
      <c r="E291" s="280"/>
      <c r="F291" s="280"/>
      <c r="G291" s="280"/>
      <c r="H291" s="280"/>
      <c r="I291" s="280"/>
      <c r="J291" s="280"/>
      <c r="K291" s="280"/>
      <c r="L291" s="280"/>
      <c r="M291" s="281">
        <f t="shared" si="45"/>
        <v>0</v>
      </c>
      <c r="N291" s="279"/>
    </row>
    <row r="292" spans="1:14" customFormat="1" ht="25.5" customHeight="1">
      <c r="A292" s="89">
        <v>575</v>
      </c>
      <c r="B292" s="86" t="s">
        <v>420</v>
      </c>
      <c r="C292" s="280"/>
      <c r="D292" s="280"/>
      <c r="E292" s="280"/>
      <c r="F292" s="280"/>
      <c r="G292" s="280"/>
      <c r="H292" s="280"/>
      <c r="I292" s="280"/>
      <c r="J292" s="280"/>
      <c r="K292" s="280"/>
      <c r="L292" s="280"/>
      <c r="M292" s="281">
        <f t="shared" si="45"/>
        <v>0</v>
      </c>
      <c r="N292" s="279"/>
    </row>
    <row r="293" spans="1:14" customFormat="1" ht="25.5" customHeight="1">
      <c r="A293" s="89">
        <v>576</v>
      </c>
      <c r="B293" s="86" t="s">
        <v>421</v>
      </c>
      <c r="C293" s="280"/>
      <c r="D293" s="280"/>
      <c r="E293" s="280"/>
      <c r="F293" s="280"/>
      <c r="G293" s="280"/>
      <c r="H293" s="280"/>
      <c r="I293" s="280"/>
      <c r="J293" s="280"/>
      <c r="K293" s="280"/>
      <c r="L293" s="280"/>
      <c r="M293" s="281">
        <f t="shared" si="45"/>
        <v>0</v>
      </c>
      <c r="N293" s="279"/>
    </row>
    <row r="294" spans="1:14" customFormat="1" ht="25.5" customHeight="1">
      <c r="A294" s="89">
        <v>577</v>
      </c>
      <c r="B294" s="86" t="s">
        <v>422</v>
      </c>
      <c r="C294" s="280"/>
      <c r="D294" s="280"/>
      <c r="E294" s="280"/>
      <c r="F294" s="280"/>
      <c r="G294" s="280"/>
      <c r="H294" s="280"/>
      <c r="I294" s="280"/>
      <c r="J294" s="280"/>
      <c r="K294" s="280"/>
      <c r="L294" s="280"/>
      <c r="M294" s="281">
        <f t="shared" si="45"/>
        <v>0</v>
      </c>
      <c r="N294" s="279"/>
    </row>
    <row r="295" spans="1:14" customFormat="1" ht="25.5" customHeight="1">
      <c r="A295" s="89">
        <v>578</v>
      </c>
      <c r="B295" s="86" t="s">
        <v>423</v>
      </c>
      <c r="C295" s="280"/>
      <c r="D295" s="280"/>
      <c r="E295" s="280"/>
      <c r="F295" s="280"/>
      <c r="G295" s="280"/>
      <c r="H295" s="280"/>
      <c r="I295" s="280"/>
      <c r="J295" s="280"/>
      <c r="K295" s="280"/>
      <c r="L295" s="280"/>
      <c r="M295" s="281">
        <f t="shared" si="45"/>
        <v>0</v>
      </c>
      <c r="N295" s="279"/>
    </row>
    <row r="296" spans="1:14" customFormat="1" ht="25.5" customHeight="1">
      <c r="A296" s="89">
        <v>579</v>
      </c>
      <c r="B296" s="86" t="s">
        <v>424</v>
      </c>
      <c r="C296" s="280"/>
      <c r="D296" s="280"/>
      <c r="E296" s="280"/>
      <c r="F296" s="280"/>
      <c r="G296" s="280"/>
      <c r="H296" s="280"/>
      <c r="I296" s="280"/>
      <c r="J296" s="280"/>
      <c r="K296" s="280"/>
      <c r="L296" s="280"/>
      <c r="M296" s="281">
        <f t="shared" si="45"/>
        <v>0</v>
      </c>
      <c r="N296" s="279"/>
    </row>
    <row r="297" spans="1:14" customFormat="1" ht="25.5" customHeight="1">
      <c r="A297" s="83">
        <v>5800</v>
      </c>
      <c r="B297" s="84" t="s">
        <v>425</v>
      </c>
      <c r="C297" s="278">
        <f t="shared" ref="C297:N297" si="51">SUM(C298:C301)</f>
        <v>0</v>
      </c>
      <c r="D297" s="278">
        <f>SUM(D298:D301)</f>
        <v>0</v>
      </c>
      <c r="E297" s="278">
        <f t="shared" si="51"/>
        <v>0</v>
      </c>
      <c r="F297" s="278">
        <f t="shared" si="51"/>
        <v>0</v>
      </c>
      <c r="G297" s="278">
        <f t="shared" si="51"/>
        <v>0</v>
      </c>
      <c r="H297" s="278">
        <f t="shared" si="51"/>
        <v>0</v>
      </c>
      <c r="I297" s="278">
        <f t="shared" si="51"/>
        <v>0</v>
      </c>
      <c r="J297" s="278">
        <f t="shared" si="51"/>
        <v>0</v>
      </c>
      <c r="K297" s="278">
        <f t="shared" si="51"/>
        <v>0</v>
      </c>
      <c r="L297" s="278">
        <f t="shared" si="51"/>
        <v>0</v>
      </c>
      <c r="M297" s="278">
        <f t="shared" si="45"/>
        <v>0</v>
      </c>
      <c r="N297" s="284">
        <f t="shared" si="51"/>
        <v>0</v>
      </c>
    </row>
    <row r="298" spans="1:14" customFormat="1" ht="25.5" customHeight="1">
      <c r="A298" s="89">
        <v>581</v>
      </c>
      <c r="B298" s="86" t="s">
        <v>426</v>
      </c>
      <c r="C298" s="280"/>
      <c r="D298" s="280"/>
      <c r="E298" s="280"/>
      <c r="F298" s="280"/>
      <c r="G298" s="280"/>
      <c r="H298" s="280"/>
      <c r="I298" s="280"/>
      <c r="J298" s="280"/>
      <c r="K298" s="280"/>
      <c r="L298" s="280"/>
      <c r="M298" s="281">
        <f t="shared" si="45"/>
        <v>0</v>
      </c>
      <c r="N298" s="279"/>
    </row>
    <row r="299" spans="1:14" customFormat="1" ht="25.5" customHeight="1">
      <c r="A299" s="89">
        <v>582</v>
      </c>
      <c r="B299" s="86" t="s">
        <v>427</v>
      </c>
      <c r="C299" s="280"/>
      <c r="D299" s="280"/>
      <c r="E299" s="280"/>
      <c r="F299" s="280"/>
      <c r="G299" s="280"/>
      <c r="H299" s="280"/>
      <c r="I299" s="280"/>
      <c r="J299" s="280"/>
      <c r="K299" s="280"/>
      <c r="L299" s="280"/>
      <c r="M299" s="281">
        <f t="shared" si="45"/>
        <v>0</v>
      </c>
      <c r="N299" s="279"/>
    </row>
    <row r="300" spans="1:14" customFormat="1" ht="25.5" customHeight="1">
      <c r="A300" s="89">
        <v>583</v>
      </c>
      <c r="B300" s="86" t="s">
        <v>428</v>
      </c>
      <c r="C300" s="280"/>
      <c r="D300" s="280"/>
      <c r="E300" s="280"/>
      <c r="F300" s="280"/>
      <c r="G300" s="280"/>
      <c r="H300" s="280"/>
      <c r="I300" s="280"/>
      <c r="J300" s="280"/>
      <c r="K300" s="280"/>
      <c r="L300" s="280"/>
      <c r="M300" s="281">
        <f t="shared" si="45"/>
        <v>0</v>
      </c>
      <c r="N300" s="279"/>
    </row>
    <row r="301" spans="1:14" customFormat="1" ht="25.5" customHeight="1">
      <c r="A301" s="89">
        <v>589</v>
      </c>
      <c r="B301" s="86" t="s">
        <v>429</v>
      </c>
      <c r="C301" s="280"/>
      <c r="D301" s="280"/>
      <c r="E301" s="280"/>
      <c r="F301" s="280"/>
      <c r="G301" s="280"/>
      <c r="H301" s="280"/>
      <c r="I301" s="280"/>
      <c r="J301" s="280"/>
      <c r="K301" s="280"/>
      <c r="L301" s="280"/>
      <c r="M301" s="281">
        <f t="shared" si="45"/>
        <v>0</v>
      </c>
      <c r="N301" s="279"/>
    </row>
    <row r="302" spans="1:14" customFormat="1" ht="25.5" customHeight="1">
      <c r="A302" s="83">
        <v>5900</v>
      </c>
      <c r="B302" s="84" t="s">
        <v>430</v>
      </c>
      <c r="C302" s="278">
        <f t="shared" ref="C302:N302" si="52">SUM(C303:C311)</f>
        <v>0</v>
      </c>
      <c r="D302" s="278">
        <f>SUM(D303:D311)</f>
        <v>0</v>
      </c>
      <c r="E302" s="278">
        <f t="shared" si="52"/>
        <v>0</v>
      </c>
      <c r="F302" s="278">
        <f t="shared" si="52"/>
        <v>0</v>
      </c>
      <c r="G302" s="278">
        <f t="shared" si="52"/>
        <v>0</v>
      </c>
      <c r="H302" s="278">
        <f t="shared" si="52"/>
        <v>0</v>
      </c>
      <c r="I302" s="278">
        <f t="shared" si="52"/>
        <v>0</v>
      </c>
      <c r="J302" s="278">
        <f t="shared" si="52"/>
        <v>0</v>
      </c>
      <c r="K302" s="278">
        <f t="shared" si="52"/>
        <v>0</v>
      </c>
      <c r="L302" s="278">
        <f t="shared" si="52"/>
        <v>0</v>
      </c>
      <c r="M302" s="278">
        <f t="shared" si="45"/>
        <v>0</v>
      </c>
      <c r="N302" s="284">
        <f t="shared" si="52"/>
        <v>0</v>
      </c>
    </row>
    <row r="303" spans="1:14" customFormat="1" ht="25.5" customHeight="1">
      <c r="A303" s="89">
        <v>591</v>
      </c>
      <c r="B303" s="86" t="s">
        <v>431</v>
      </c>
      <c r="C303" s="280"/>
      <c r="D303" s="280"/>
      <c r="E303" s="280"/>
      <c r="F303" s="280"/>
      <c r="G303" s="280"/>
      <c r="H303" s="280"/>
      <c r="I303" s="280"/>
      <c r="J303" s="280"/>
      <c r="K303" s="280"/>
      <c r="L303" s="280"/>
      <c r="M303" s="281">
        <f t="shared" si="45"/>
        <v>0</v>
      </c>
      <c r="N303" s="279"/>
    </row>
    <row r="304" spans="1:14" customFormat="1" ht="25.5" customHeight="1">
      <c r="A304" s="89">
        <v>592</v>
      </c>
      <c r="B304" s="86" t="s">
        <v>432</v>
      </c>
      <c r="C304" s="280"/>
      <c r="D304" s="280"/>
      <c r="E304" s="280"/>
      <c r="F304" s="280"/>
      <c r="G304" s="280"/>
      <c r="H304" s="280"/>
      <c r="I304" s="280"/>
      <c r="J304" s="280"/>
      <c r="K304" s="280"/>
      <c r="L304" s="280"/>
      <c r="M304" s="281">
        <f t="shared" si="45"/>
        <v>0</v>
      </c>
      <c r="N304" s="279"/>
    </row>
    <row r="305" spans="1:14" customFormat="1" ht="25.5" customHeight="1">
      <c r="A305" s="89">
        <v>593</v>
      </c>
      <c r="B305" s="86" t="s">
        <v>433</v>
      </c>
      <c r="C305" s="280"/>
      <c r="D305" s="280"/>
      <c r="E305" s="280"/>
      <c r="F305" s="280"/>
      <c r="G305" s="280"/>
      <c r="H305" s="280"/>
      <c r="I305" s="280"/>
      <c r="J305" s="280"/>
      <c r="K305" s="280"/>
      <c r="L305" s="280"/>
      <c r="M305" s="281">
        <f t="shared" si="45"/>
        <v>0</v>
      </c>
      <c r="N305" s="279"/>
    </row>
    <row r="306" spans="1:14" customFormat="1" ht="25.5" customHeight="1">
      <c r="A306" s="89">
        <v>594</v>
      </c>
      <c r="B306" s="86" t="s">
        <v>1</v>
      </c>
      <c r="C306" s="280"/>
      <c r="D306" s="280"/>
      <c r="E306" s="280"/>
      <c r="F306" s="280"/>
      <c r="G306" s="280"/>
      <c r="H306" s="280"/>
      <c r="I306" s="280"/>
      <c r="J306" s="280"/>
      <c r="K306" s="280"/>
      <c r="L306" s="280"/>
      <c r="M306" s="281">
        <f t="shared" si="45"/>
        <v>0</v>
      </c>
      <c r="N306" s="279"/>
    </row>
    <row r="307" spans="1:14" customFormat="1" ht="25.5" customHeight="1">
      <c r="A307" s="89">
        <v>595</v>
      </c>
      <c r="B307" s="86" t="s">
        <v>434</v>
      </c>
      <c r="C307" s="280"/>
      <c r="D307" s="280"/>
      <c r="E307" s="280"/>
      <c r="F307" s="280"/>
      <c r="G307" s="280"/>
      <c r="H307" s="280"/>
      <c r="I307" s="280"/>
      <c r="J307" s="280"/>
      <c r="K307" s="280"/>
      <c r="L307" s="280"/>
      <c r="M307" s="281">
        <f t="shared" si="45"/>
        <v>0</v>
      </c>
      <c r="N307" s="279"/>
    </row>
    <row r="308" spans="1:14" customFormat="1" ht="25.5" customHeight="1">
      <c r="A308" s="89">
        <v>596</v>
      </c>
      <c r="B308" s="86" t="s">
        <v>435</v>
      </c>
      <c r="C308" s="280"/>
      <c r="D308" s="280"/>
      <c r="E308" s="280"/>
      <c r="F308" s="280"/>
      <c r="G308" s="280"/>
      <c r="H308" s="280"/>
      <c r="I308" s="280"/>
      <c r="J308" s="280"/>
      <c r="K308" s="280"/>
      <c r="L308" s="280"/>
      <c r="M308" s="281">
        <f t="shared" si="45"/>
        <v>0</v>
      </c>
      <c r="N308" s="279"/>
    </row>
    <row r="309" spans="1:14" customFormat="1" ht="25.5" customHeight="1">
      <c r="A309" s="89">
        <v>597</v>
      </c>
      <c r="B309" s="86" t="s">
        <v>436</v>
      </c>
      <c r="C309" s="280"/>
      <c r="D309" s="280"/>
      <c r="E309" s="280"/>
      <c r="F309" s="280"/>
      <c r="G309" s="280"/>
      <c r="H309" s="280"/>
      <c r="I309" s="280"/>
      <c r="J309" s="280"/>
      <c r="K309" s="280"/>
      <c r="L309" s="280"/>
      <c r="M309" s="281">
        <f t="shared" si="45"/>
        <v>0</v>
      </c>
      <c r="N309" s="279"/>
    </row>
    <row r="310" spans="1:14" customFormat="1" ht="25.5" customHeight="1">
      <c r="A310" s="89">
        <v>598</v>
      </c>
      <c r="B310" s="86" t="s">
        <v>437</v>
      </c>
      <c r="C310" s="280"/>
      <c r="D310" s="280"/>
      <c r="E310" s="280"/>
      <c r="F310" s="280"/>
      <c r="G310" s="280"/>
      <c r="H310" s="280"/>
      <c r="I310" s="280"/>
      <c r="J310" s="280"/>
      <c r="K310" s="280"/>
      <c r="L310" s="280"/>
      <c r="M310" s="281">
        <f t="shared" si="45"/>
        <v>0</v>
      </c>
      <c r="N310" s="279"/>
    </row>
    <row r="311" spans="1:14" customFormat="1" ht="25.5" customHeight="1">
      <c r="A311" s="89">
        <v>599</v>
      </c>
      <c r="B311" s="86" t="s">
        <v>438</v>
      </c>
      <c r="C311" s="280"/>
      <c r="D311" s="280"/>
      <c r="E311" s="280"/>
      <c r="F311" s="280"/>
      <c r="G311" s="280"/>
      <c r="H311" s="280"/>
      <c r="I311" s="280"/>
      <c r="J311" s="280"/>
      <c r="K311" s="280"/>
      <c r="L311" s="280"/>
      <c r="M311" s="281">
        <f t="shared" si="45"/>
        <v>0</v>
      </c>
      <c r="N311" s="279"/>
    </row>
    <row r="312" spans="1:14" s="176" customFormat="1" ht="25.5" customHeight="1">
      <c r="A312" s="172">
        <v>6000</v>
      </c>
      <c r="B312" s="173" t="s">
        <v>81</v>
      </c>
      <c r="C312" s="285">
        <f t="shared" ref="C312:N312" si="53">C313+C322+C331</f>
        <v>0</v>
      </c>
      <c r="D312" s="285">
        <f>D313+D322+D331</f>
        <v>0</v>
      </c>
      <c r="E312" s="285">
        <f t="shared" si="53"/>
        <v>0</v>
      </c>
      <c r="F312" s="285">
        <f t="shared" si="53"/>
        <v>0</v>
      </c>
      <c r="G312" s="285">
        <f t="shared" si="53"/>
        <v>0</v>
      </c>
      <c r="H312" s="285">
        <f t="shared" si="53"/>
        <v>0</v>
      </c>
      <c r="I312" s="285">
        <f t="shared" si="53"/>
        <v>0</v>
      </c>
      <c r="J312" s="285">
        <f t="shared" si="53"/>
        <v>0</v>
      </c>
      <c r="K312" s="285">
        <f t="shared" si="53"/>
        <v>0</v>
      </c>
      <c r="L312" s="285">
        <f t="shared" si="53"/>
        <v>0</v>
      </c>
      <c r="M312" s="285">
        <f t="shared" si="45"/>
        <v>0</v>
      </c>
      <c r="N312" s="287">
        <f t="shared" si="53"/>
        <v>0</v>
      </c>
    </row>
    <row r="313" spans="1:14" customFormat="1" ht="25.5" customHeight="1">
      <c r="A313" s="83">
        <v>6100</v>
      </c>
      <c r="B313" s="84" t="s">
        <v>439</v>
      </c>
      <c r="C313" s="278">
        <f>SUM(C314:C321)</f>
        <v>0</v>
      </c>
      <c r="D313" s="278">
        <f>SUM(D314:D321)</f>
        <v>0</v>
      </c>
      <c r="E313" s="278">
        <f t="shared" ref="E313:N313" si="54">SUM(E314:E321)</f>
        <v>0</v>
      </c>
      <c r="F313" s="278">
        <f t="shared" si="54"/>
        <v>0</v>
      </c>
      <c r="G313" s="278">
        <f t="shared" si="54"/>
        <v>0</v>
      </c>
      <c r="H313" s="278">
        <f t="shared" si="54"/>
        <v>0</v>
      </c>
      <c r="I313" s="278">
        <f t="shared" si="54"/>
        <v>0</v>
      </c>
      <c r="J313" s="278">
        <f t="shared" si="54"/>
        <v>0</v>
      </c>
      <c r="K313" s="278">
        <f t="shared" si="54"/>
        <v>0</v>
      </c>
      <c r="L313" s="278">
        <f t="shared" si="54"/>
        <v>0</v>
      </c>
      <c r="M313" s="278">
        <f t="shared" si="45"/>
        <v>0</v>
      </c>
      <c r="N313" s="284">
        <f t="shared" si="54"/>
        <v>0</v>
      </c>
    </row>
    <row r="314" spans="1:14" customFormat="1" ht="25.5" customHeight="1">
      <c r="A314" s="89">
        <v>611</v>
      </c>
      <c r="B314" s="86" t="s">
        <v>440</v>
      </c>
      <c r="C314" s="280"/>
      <c r="D314" s="280"/>
      <c r="E314" s="280"/>
      <c r="F314" s="280"/>
      <c r="G314" s="280"/>
      <c r="H314" s="280"/>
      <c r="I314" s="280"/>
      <c r="J314" s="280"/>
      <c r="K314" s="280"/>
      <c r="L314" s="280"/>
      <c r="M314" s="281">
        <f t="shared" si="45"/>
        <v>0</v>
      </c>
      <c r="N314" s="279"/>
    </row>
    <row r="315" spans="1:14" customFormat="1" ht="25.5" customHeight="1">
      <c r="A315" s="89">
        <v>612</v>
      </c>
      <c r="B315" s="86" t="s">
        <v>441</v>
      </c>
      <c r="C315" s="280"/>
      <c r="D315" s="280"/>
      <c r="E315" s="280"/>
      <c r="F315" s="280"/>
      <c r="G315" s="280"/>
      <c r="H315" s="280"/>
      <c r="I315" s="280"/>
      <c r="J315" s="280"/>
      <c r="K315" s="280"/>
      <c r="L315" s="280"/>
      <c r="M315" s="281">
        <f>SUM(C315:L315)</f>
        <v>0</v>
      </c>
      <c r="N315" s="279"/>
    </row>
    <row r="316" spans="1:14" customFormat="1" ht="31.5" customHeight="1">
      <c r="A316" s="89">
        <v>613</v>
      </c>
      <c r="B316" s="86" t="s">
        <v>442</v>
      </c>
      <c r="C316" s="280"/>
      <c r="D316" s="280"/>
      <c r="E316" s="280"/>
      <c r="F316" s="280"/>
      <c r="G316" s="280"/>
      <c r="H316" s="280"/>
      <c r="I316" s="280"/>
      <c r="J316" s="280"/>
      <c r="K316" s="280"/>
      <c r="L316" s="280"/>
      <c r="M316" s="281">
        <f t="shared" si="45"/>
        <v>0</v>
      </c>
      <c r="N316" s="279"/>
    </row>
    <row r="317" spans="1:14" customFormat="1" ht="25.5" customHeight="1">
      <c r="A317" s="89">
        <v>614</v>
      </c>
      <c r="B317" s="86" t="s">
        <v>443</v>
      </c>
      <c r="C317" s="280"/>
      <c r="D317" s="280"/>
      <c r="E317" s="280"/>
      <c r="F317" s="280"/>
      <c r="G317" s="280"/>
      <c r="H317" s="280"/>
      <c r="I317" s="280"/>
      <c r="J317" s="280"/>
      <c r="K317" s="280"/>
      <c r="L317" s="280"/>
      <c r="M317" s="281">
        <f>SUM(C317:L317)</f>
        <v>0</v>
      </c>
      <c r="N317" s="279"/>
    </row>
    <row r="318" spans="1:14" customFormat="1" ht="25.5" customHeight="1">
      <c r="A318" s="89">
        <v>615</v>
      </c>
      <c r="B318" s="86" t="s">
        <v>444</v>
      </c>
      <c r="C318" s="280"/>
      <c r="D318" s="280"/>
      <c r="E318" s="280"/>
      <c r="F318" s="280"/>
      <c r="G318" s="280"/>
      <c r="H318" s="280"/>
      <c r="I318" s="280"/>
      <c r="J318" s="280"/>
      <c r="K318" s="280"/>
      <c r="L318" s="280"/>
      <c r="M318" s="281">
        <f t="shared" si="45"/>
        <v>0</v>
      </c>
      <c r="N318" s="279"/>
    </row>
    <row r="319" spans="1:14" customFormat="1" ht="25.5" customHeight="1">
      <c r="A319" s="89">
        <v>616</v>
      </c>
      <c r="B319" s="86" t="s">
        <v>445</v>
      </c>
      <c r="C319" s="280"/>
      <c r="D319" s="280"/>
      <c r="E319" s="280"/>
      <c r="F319" s="280"/>
      <c r="G319" s="280"/>
      <c r="H319" s="280"/>
      <c r="I319" s="280"/>
      <c r="J319" s="280"/>
      <c r="K319" s="280"/>
      <c r="L319" s="280"/>
      <c r="M319" s="281">
        <f t="shared" si="45"/>
        <v>0</v>
      </c>
      <c r="N319" s="279"/>
    </row>
    <row r="320" spans="1:14" customFormat="1" ht="25.5" customHeight="1">
      <c r="A320" s="89">
        <v>617</v>
      </c>
      <c r="B320" s="86" t="s">
        <v>446</v>
      </c>
      <c r="C320" s="280"/>
      <c r="D320" s="280"/>
      <c r="E320" s="280"/>
      <c r="F320" s="280"/>
      <c r="G320" s="280"/>
      <c r="H320" s="280"/>
      <c r="I320" s="280"/>
      <c r="J320" s="280"/>
      <c r="K320" s="280"/>
      <c r="L320" s="280"/>
      <c r="M320" s="281">
        <f t="shared" si="45"/>
        <v>0</v>
      </c>
      <c r="N320" s="279"/>
    </row>
    <row r="321" spans="1:14" customFormat="1" ht="36.75" customHeight="1">
      <c r="A321" s="89">
        <v>619</v>
      </c>
      <c r="B321" s="86" t="s">
        <v>447</v>
      </c>
      <c r="C321" s="280"/>
      <c r="D321" s="280"/>
      <c r="E321" s="280"/>
      <c r="F321" s="280"/>
      <c r="G321" s="280"/>
      <c r="H321" s="280"/>
      <c r="I321" s="280"/>
      <c r="J321" s="280"/>
      <c r="K321" s="280"/>
      <c r="L321" s="280"/>
      <c r="M321" s="281">
        <f t="shared" si="45"/>
        <v>0</v>
      </c>
      <c r="N321" s="279"/>
    </row>
    <row r="322" spans="1:14" customFormat="1" ht="25.5" customHeight="1">
      <c r="A322" s="83">
        <v>6200</v>
      </c>
      <c r="B322" s="84" t="s">
        <v>448</v>
      </c>
      <c r="C322" s="278">
        <f t="shared" ref="C322:N322" si="55">SUM(C323:C330)</f>
        <v>0</v>
      </c>
      <c r="D322" s="278">
        <f>SUM(D323:D330)</f>
        <v>0</v>
      </c>
      <c r="E322" s="278">
        <f t="shared" si="55"/>
        <v>0</v>
      </c>
      <c r="F322" s="278">
        <f t="shared" si="55"/>
        <v>0</v>
      </c>
      <c r="G322" s="278">
        <f t="shared" si="55"/>
        <v>0</v>
      </c>
      <c r="H322" s="278">
        <f t="shared" si="55"/>
        <v>0</v>
      </c>
      <c r="I322" s="278">
        <f t="shared" si="55"/>
        <v>0</v>
      </c>
      <c r="J322" s="278">
        <f t="shared" si="55"/>
        <v>0</v>
      </c>
      <c r="K322" s="278">
        <f t="shared" si="55"/>
        <v>0</v>
      </c>
      <c r="L322" s="278">
        <f t="shared" si="55"/>
        <v>0</v>
      </c>
      <c r="M322" s="278">
        <f t="shared" si="45"/>
        <v>0</v>
      </c>
      <c r="N322" s="284">
        <f t="shared" si="55"/>
        <v>0</v>
      </c>
    </row>
    <row r="323" spans="1:14" customFormat="1" ht="25.5" customHeight="1">
      <c r="A323" s="89">
        <v>621</v>
      </c>
      <c r="B323" s="86" t="s">
        <v>440</v>
      </c>
      <c r="C323" s="280"/>
      <c r="D323" s="280"/>
      <c r="E323" s="280"/>
      <c r="F323" s="280"/>
      <c r="G323" s="280"/>
      <c r="H323" s="280"/>
      <c r="I323" s="280"/>
      <c r="J323" s="280"/>
      <c r="K323" s="280"/>
      <c r="L323" s="280"/>
      <c r="M323" s="281">
        <f t="shared" si="45"/>
        <v>0</v>
      </c>
      <c r="N323" s="279"/>
    </row>
    <row r="324" spans="1:14" customFormat="1" ht="25.5" customHeight="1">
      <c r="A324" s="89">
        <v>622</v>
      </c>
      <c r="B324" s="86" t="s">
        <v>449</v>
      </c>
      <c r="C324" s="280"/>
      <c r="D324" s="280"/>
      <c r="E324" s="280"/>
      <c r="F324" s="280"/>
      <c r="G324" s="280"/>
      <c r="H324" s="280"/>
      <c r="I324" s="280"/>
      <c r="J324" s="280"/>
      <c r="K324" s="280"/>
      <c r="L324" s="280"/>
      <c r="M324" s="281">
        <f t="shared" si="45"/>
        <v>0</v>
      </c>
      <c r="N324" s="279"/>
    </row>
    <row r="325" spans="1:14" customFormat="1" ht="25.5">
      <c r="A325" s="89">
        <v>623</v>
      </c>
      <c r="B325" s="86" t="s">
        <v>450</v>
      </c>
      <c r="C325" s="280"/>
      <c r="D325" s="280"/>
      <c r="E325" s="280"/>
      <c r="F325" s="280"/>
      <c r="G325" s="280"/>
      <c r="H325" s="280"/>
      <c r="I325" s="280"/>
      <c r="J325" s="280"/>
      <c r="K325" s="280"/>
      <c r="L325" s="280"/>
      <c r="M325" s="281">
        <f t="shared" si="45"/>
        <v>0</v>
      </c>
      <c r="N325" s="279"/>
    </row>
    <row r="326" spans="1:14" customFormat="1" ht="25.5" customHeight="1">
      <c r="A326" s="89">
        <v>624</v>
      </c>
      <c r="B326" s="86" t="s">
        <v>443</v>
      </c>
      <c r="C326" s="280"/>
      <c r="D326" s="280"/>
      <c r="E326" s="280"/>
      <c r="F326" s="280"/>
      <c r="G326" s="280"/>
      <c r="H326" s="280"/>
      <c r="I326" s="280"/>
      <c r="J326" s="280"/>
      <c r="K326" s="280"/>
      <c r="L326" s="280"/>
      <c r="M326" s="281">
        <f t="shared" si="45"/>
        <v>0</v>
      </c>
      <c r="N326" s="279"/>
    </row>
    <row r="327" spans="1:14" customFormat="1" ht="25.5" customHeight="1">
      <c r="A327" s="89">
        <v>625</v>
      </c>
      <c r="B327" s="86" t="s">
        <v>444</v>
      </c>
      <c r="C327" s="280"/>
      <c r="D327" s="280"/>
      <c r="E327" s="280"/>
      <c r="F327" s="280"/>
      <c r="G327" s="280"/>
      <c r="H327" s="280"/>
      <c r="I327" s="280"/>
      <c r="J327" s="280"/>
      <c r="K327" s="280"/>
      <c r="L327" s="280"/>
      <c r="M327" s="281">
        <f t="shared" si="45"/>
        <v>0</v>
      </c>
      <c r="N327" s="279"/>
    </row>
    <row r="328" spans="1:14" customFormat="1" ht="25.5" customHeight="1">
      <c r="A328" s="89">
        <v>626</v>
      </c>
      <c r="B328" s="86" t="s">
        <v>445</v>
      </c>
      <c r="C328" s="280"/>
      <c r="D328" s="280"/>
      <c r="E328" s="280"/>
      <c r="F328" s="280"/>
      <c r="G328" s="280"/>
      <c r="H328" s="280"/>
      <c r="I328" s="280"/>
      <c r="J328" s="280"/>
      <c r="K328" s="280"/>
      <c r="L328" s="280"/>
      <c r="M328" s="281">
        <f t="shared" ref="M328:M391" si="56">SUM(C328:L328)</f>
        <v>0</v>
      </c>
      <c r="N328" s="279"/>
    </row>
    <row r="329" spans="1:14" customFormat="1" ht="25.5" customHeight="1">
      <c r="A329" s="89">
        <v>627</v>
      </c>
      <c r="B329" s="86" t="s">
        <v>446</v>
      </c>
      <c r="C329" s="280"/>
      <c r="D329" s="280"/>
      <c r="E329" s="280"/>
      <c r="F329" s="280"/>
      <c r="G329" s="280"/>
      <c r="H329" s="280"/>
      <c r="I329" s="280"/>
      <c r="J329" s="280"/>
      <c r="K329" s="280"/>
      <c r="L329" s="280"/>
      <c r="M329" s="281">
        <f t="shared" si="56"/>
        <v>0</v>
      </c>
      <c r="N329" s="279"/>
    </row>
    <row r="330" spans="1:14" customFormat="1" ht="25.5">
      <c r="A330" s="89">
        <v>629</v>
      </c>
      <c r="B330" s="86" t="s">
        <v>451</v>
      </c>
      <c r="C330" s="280"/>
      <c r="D330" s="280"/>
      <c r="E330" s="280"/>
      <c r="F330" s="280"/>
      <c r="G330" s="280"/>
      <c r="H330" s="280"/>
      <c r="I330" s="280"/>
      <c r="J330" s="280"/>
      <c r="K330" s="280"/>
      <c r="L330" s="280"/>
      <c r="M330" s="281">
        <f t="shared" si="56"/>
        <v>0</v>
      </c>
      <c r="N330" s="279"/>
    </row>
    <row r="331" spans="1:14" customFormat="1" ht="25.5" customHeight="1">
      <c r="A331" s="83">
        <v>6300</v>
      </c>
      <c r="B331" s="84" t="s">
        <v>452</v>
      </c>
      <c r="C331" s="278">
        <f t="shared" ref="C331:N331" si="57">SUM(C332:C333)</f>
        <v>0</v>
      </c>
      <c r="D331" s="278">
        <f>SUM(D332:D333)</f>
        <v>0</v>
      </c>
      <c r="E331" s="278">
        <f t="shared" si="57"/>
        <v>0</v>
      </c>
      <c r="F331" s="278">
        <f t="shared" si="57"/>
        <v>0</v>
      </c>
      <c r="G331" s="278">
        <f t="shared" si="57"/>
        <v>0</v>
      </c>
      <c r="H331" s="278">
        <f t="shared" si="57"/>
        <v>0</v>
      </c>
      <c r="I331" s="278">
        <f t="shared" si="57"/>
        <v>0</v>
      </c>
      <c r="J331" s="278">
        <f t="shared" si="57"/>
        <v>0</v>
      </c>
      <c r="K331" s="278">
        <f t="shared" si="57"/>
        <v>0</v>
      </c>
      <c r="L331" s="278">
        <f t="shared" si="57"/>
        <v>0</v>
      </c>
      <c r="M331" s="278">
        <f t="shared" si="56"/>
        <v>0</v>
      </c>
      <c r="N331" s="284">
        <f t="shared" si="57"/>
        <v>0</v>
      </c>
    </row>
    <row r="332" spans="1:14" customFormat="1" ht="35.25" customHeight="1">
      <c r="A332" s="89">
        <v>631</v>
      </c>
      <c r="B332" s="86" t="s">
        <v>453</v>
      </c>
      <c r="C332" s="280"/>
      <c r="D332" s="280"/>
      <c r="E332" s="280"/>
      <c r="F332" s="280"/>
      <c r="G332" s="280"/>
      <c r="H332" s="280"/>
      <c r="I332" s="280"/>
      <c r="J332" s="280"/>
      <c r="K332" s="280"/>
      <c r="L332" s="280"/>
      <c r="M332" s="281">
        <f t="shared" si="56"/>
        <v>0</v>
      </c>
      <c r="N332" s="279"/>
    </row>
    <row r="333" spans="1:14" customFormat="1" ht="33" customHeight="1">
      <c r="A333" s="89">
        <v>632</v>
      </c>
      <c r="B333" s="86" t="s">
        <v>454</v>
      </c>
      <c r="C333" s="280"/>
      <c r="D333" s="280"/>
      <c r="E333" s="280"/>
      <c r="F333" s="280"/>
      <c r="G333" s="280"/>
      <c r="H333" s="280"/>
      <c r="I333" s="280"/>
      <c r="J333" s="280"/>
      <c r="K333" s="280"/>
      <c r="L333" s="280"/>
      <c r="M333" s="281">
        <f t="shared" si="56"/>
        <v>0</v>
      </c>
      <c r="N333" s="279"/>
    </row>
    <row r="334" spans="1:14" s="176" customFormat="1" ht="25.5" customHeight="1">
      <c r="A334" s="172">
        <v>7000</v>
      </c>
      <c r="B334" s="173" t="s">
        <v>85</v>
      </c>
      <c r="C334" s="285">
        <f t="shared" ref="C334:N334" si="58">C335+C338+C348+C355+C365+C375+C378</f>
        <v>0</v>
      </c>
      <c r="D334" s="285">
        <f>D335+D338+D348+D355+D365+D375+D378</f>
        <v>0</v>
      </c>
      <c r="E334" s="285">
        <f t="shared" si="58"/>
        <v>0</v>
      </c>
      <c r="F334" s="285">
        <f t="shared" si="58"/>
        <v>0</v>
      </c>
      <c r="G334" s="285">
        <f t="shared" si="58"/>
        <v>0</v>
      </c>
      <c r="H334" s="285">
        <f t="shared" si="58"/>
        <v>0</v>
      </c>
      <c r="I334" s="285">
        <f t="shared" si="58"/>
        <v>0</v>
      </c>
      <c r="J334" s="285">
        <f t="shared" si="58"/>
        <v>0</v>
      </c>
      <c r="K334" s="285">
        <f>K335+K338+K348+K355+K365+K375+K378</f>
        <v>0</v>
      </c>
      <c r="L334" s="285">
        <f>L335+L338+L348+L355+L365+L375+L378</f>
        <v>0</v>
      </c>
      <c r="M334" s="285">
        <f t="shared" si="56"/>
        <v>0</v>
      </c>
      <c r="N334" s="287">
        <f t="shared" si="58"/>
        <v>0</v>
      </c>
    </row>
    <row r="335" spans="1:14" customFormat="1" ht="30">
      <c r="A335" s="92">
        <v>7100</v>
      </c>
      <c r="B335" s="84" t="s">
        <v>455</v>
      </c>
      <c r="C335" s="278">
        <f>SUM(C336:C337)</f>
        <v>0</v>
      </c>
      <c r="D335" s="278">
        <f>SUM(D336:D337)</f>
        <v>0</v>
      </c>
      <c r="E335" s="278">
        <f t="shared" ref="E335:N335" si="59">SUM(E336:E337)</f>
        <v>0</v>
      </c>
      <c r="F335" s="278">
        <f t="shared" si="59"/>
        <v>0</v>
      </c>
      <c r="G335" s="278">
        <f t="shared" si="59"/>
        <v>0</v>
      </c>
      <c r="H335" s="278">
        <f t="shared" si="59"/>
        <v>0</v>
      </c>
      <c r="I335" s="278">
        <f t="shared" si="59"/>
        <v>0</v>
      </c>
      <c r="J335" s="278">
        <f t="shared" si="59"/>
        <v>0</v>
      </c>
      <c r="K335" s="278">
        <f t="shared" si="59"/>
        <v>0</v>
      </c>
      <c r="L335" s="278">
        <f t="shared" si="59"/>
        <v>0</v>
      </c>
      <c r="M335" s="278">
        <f t="shared" si="56"/>
        <v>0</v>
      </c>
      <c r="N335" s="284">
        <f t="shared" si="59"/>
        <v>0</v>
      </c>
    </row>
    <row r="336" spans="1:14" customFormat="1" ht="43.5" customHeight="1">
      <c r="A336" s="89">
        <v>711</v>
      </c>
      <c r="B336" s="86" t="s">
        <v>456</v>
      </c>
      <c r="C336" s="280"/>
      <c r="D336" s="280"/>
      <c r="E336" s="280"/>
      <c r="F336" s="280"/>
      <c r="G336" s="280"/>
      <c r="H336" s="280"/>
      <c r="I336" s="280"/>
      <c r="J336" s="280"/>
      <c r="K336" s="280"/>
      <c r="L336" s="280"/>
      <c r="M336" s="281">
        <f t="shared" si="56"/>
        <v>0</v>
      </c>
      <c r="N336" s="279"/>
    </row>
    <row r="337" spans="1:14" customFormat="1" ht="35.25" customHeight="1">
      <c r="A337" s="89">
        <v>712</v>
      </c>
      <c r="B337" s="86" t="s">
        <v>457</v>
      </c>
      <c r="C337" s="280"/>
      <c r="D337" s="280"/>
      <c r="E337" s="280"/>
      <c r="F337" s="280"/>
      <c r="G337" s="280"/>
      <c r="H337" s="280"/>
      <c r="I337" s="280"/>
      <c r="J337" s="280"/>
      <c r="K337" s="280"/>
      <c r="L337" s="280"/>
      <c r="M337" s="281">
        <f t="shared" si="56"/>
        <v>0</v>
      </c>
      <c r="N337" s="279"/>
    </row>
    <row r="338" spans="1:14" customFormat="1" ht="25.5" customHeight="1">
      <c r="A338" s="83">
        <v>7200</v>
      </c>
      <c r="B338" s="84" t="s">
        <v>458</v>
      </c>
      <c r="C338" s="278">
        <f t="shared" ref="C338:N338" si="60">SUM(C339:C347)</f>
        <v>0</v>
      </c>
      <c r="D338" s="278">
        <f>SUM(D339:D347)</f>
        <v>0</v>
      </c>
      <c r="E338" s="278">
        <f t="shared" si="60"/>
        <v>0</v>
      </c>
      <c r="F338" s="278">
        <f t="shared" si="60"/>
        <v>0</v>
      </c>
      <c r="G338" s="278">
        <f t="shared" si="60"/>
        <v>0</v>
      </c>
      <c r="H338" s="278">
        <f t="shared" si="60"/>
        <v>0</v>
      </c>
      <c r="I338" s="278">
        <f t="shared" si="60"/>
        <v>0</v>
      </c>
      <c r="J338" s="278">
        <f t="shared" si="60"/>
        <v>0</v>
      </c>
      <c r="K338" s="278">
        <f t="shared" si="60"/>
        <v>0</v>
      </c>
      <c r="L338" s="278">
        <f t="shared" si="60"/>
        <v>0</v>
      </c>
      <c r="M338" s="278">
        <f t="shared" si="56"/>
        <v>0</v>
      </c>
      <c r="N338" s="284">
        <f t="shared" si="60"/>
        <v>0</v>
      </c>
    </row>
    <row r="339" spans="1:14" customFormat="1" ht="42" customHeight="1">
      <c r="A339" s="89">
        <v>721</v>
      </c>
      <c r="B339" s="86" t="s">
        <v>459</v>
      </c>
      <c r="C339" s="280"/>
      <c r="D339" s="280"/>
      <c r="E339" s="280"/>
      <c r="F339" s="280"/>
      <c r="G339" s="280"/>
      <c r="H339" s="280"/>
      <c r="I339" s="280"/>
      <c r="J339" s="280"/>
      <c r="K339" s="280"/>
      <c r="L339" s="280"/>
      <c r="M339" s="281">
        <f t="shared" si="56"/>
        <v>0</v>
      </c>
      <c r="N339" s="279"/>
    </row>
    <row r="340" spans="1:14" customFormat="1" ht="41.25" customHeight="1">
      <c r="A340" s="89">
        <v>722</v>
      </c>
      <c r="B340" s="86" t="s">
        <v>460</v>
      </c>
      <c r="C340" s="280"/>
      <c r="D340" s="280"/>
      <c r="E340" s="280"/>
      <c r="F340" s="280"/>
      <c r="G340" s="280"/>
      <c r="H340" s="280"/>
      <c r="I340" s="280"/>
      <c r="J340" s="280"/>
      <c r="K340" s="280"/>
      <c r="L340" s="280"/>
      <c r="M340" s="281">
        <f t="shared" si="56"/>
        <v>0</v>
      </c>
      <c r="N340" s="279"/>
    </row>
    <row r="341" spans="1:14" customFormat="1" ht="42" customHeight="1">
      <c r="A341" s="89">
        <v>723</v>
      </c>
      <c r="B341" s="86" t="s">
        <v>461</v>
      </c>
      <c r="C341" s="280"/>
      <c r="D341" s="280"/>
      <c r="E341" s="280"/>
      <c r="F341" s="280"/>
      <c r="G341" s="280"/>
      <c r="H341" s="280"/>
      <c r="I341" s="280"/>
      <c r="J341" s="280"/>
      <c r="K341" s="280"/>
      <c r="L341" s="280"/>
      <c r="M341" s="281">
        <f t="shared" si="56"/>
        <v>0</v>
      </c>
      <c r="N341" s="279"/>
    </row>
    <row r="342" spans="1:14" customFormat="1" ht="30.75" customHeight="1">
      <c r="A342" s="89">
        <v>724</v>
      </c>
      <c r="B342" s="86" t="s">
        <v>462</v>
      </c>
      <c r="C342" s="280"/>
      <c r="D342" s="280"/>
      <c r="E342" s="280"/>
      <c r="F342" s="280"/>
      <c r="G342" s="280"/>
      <c r="H342" s="280"/>
      <c r="I342" s="280"/>
      <c r="J342" s="280"/>
      <c r="K342" s="280"/>
      <c r="L342" s="280"/>
      <c r="M342" s="281">
        <f t="shared" si="56"/>
        <v>0</v>
      </c>
      <c r="N342" s="279"/>
    </row>
    <row r="343" spans="1:14" customFormat="1" ht="31.5" customHeight="1">
      <c r="A343" s="89">
        <v>725</v>
      </c>
      <c r="B343" s="86" t="s">
        <v>463</v>
      </c>
      <c r="C343" s="280"/>
      <c r="D343" s="280"/>
      <c r="E343" s="280"/>
      <c r="F343" s="280"/>
      <c r="G343" s="280"/>
      <c r="H343" s="280"/>
      <c r="I343" s="280"/>
      <c r="J343" s="280"/>
      <c r="K343" s="280"/>
      <c r="L343" s="280"/>
      <c r="M343" s="281">
        <f t="shared" si="56"/>
        <v>0</v>
      </c>
      <c r="N343" s="279"/>
    </row>
    <row r="344" spans="1:14" customFormat="1" ht="25.5">
      <c r="A344" s="89">
        <v>726</v>
      </c>
      <c r="B344" s="86" t="s">
        <v>464</v>
      </c>
      <c r="C344" s="280"/>
      <c r="D344" s="280"/>
      <c r="E344" s="280"/>
      <c r="F344" s="280"/>
      <c r="G344" s="280"/>
      <c r="H344" s="280"/>
      <c r="I344" s="280"/>
      <c r="J344" s="280"/>
      <c r="K344" s="280"/>
      <c r="L344" s="280"/>
      <c r="M344" s="281">
        <f t="shared" si="56"/>
        <v>0</v>
      </c>
      <c r="N344" s="279"/>
    </row>
    <row r="345" spans="1:14" customFormat="1" ht="31.5" customHeight="1">
      <c r="A345" s="89">
        <v>727</v>
      </c>
      <c r="B345" s="86" t="s">
        <v>465</v>
      </c>
      <c r="C345" s="280"/>
      <c r="D345" s="280"/>
      <c r="E345" s="280"/>
      <c r="F345" s="280"/>
      <c r="G345" s="280"/>
      <c r="H345" s="280"/>
      <c r="I345" s="280"/>
      <c r="J345" s="280"/>
      <c r="K345" s="280"/>
      <c r="L345" s="280"/>
      <c r="M345" s="281">
        <f t="shared" si="56"/>
        <v>0</v>
      </c>
      <c r="N345" s="279"/>
    </row>
    <row r="346" spans="1:14" customFormat="1" ht="29.25" customHeight="1">
      <c r="A346" s="89">
        <v>728</v>
      </c>
      <c r="B346" s="86" t="s">
        <v>466</v>
      </c>
      <c r="C346" s="280"/>
      <c r="D346" s="280"/>
      <c r="E346" s="280"/>
      <c r="F346" s="280"/>
      <c r="G346" s="280"/>
      <c r="H346" s="280"/>
      <c r="I346" s="280"/>
      <c r="J346" s="280"/>
      <c r="K346" s="280"/>
      <c r="L346" s="280"/>
      <c r="M346" s="281">
        <f t="shared" si="56"/>
        <v>0</v>
      </c>
      <c r="N346" s="279"/>
    </row>
    <row r="347" spans="1:14" customFormat="1" ht="25.5">
      <c r="A347" s="89">
        <v>729</v>
      </c>
      <c r="B347" s="86" t="s">
        <v>467</v>
      </c>
      <c r="C347" s="280"/>
      <c r="D347" s="280"/>
      <c r="E347" s="280"/>
      <c r="F347" s="280"/>
      <c r="G347" s="280"/>
      <c r="H347" s="280"/>
      <c r="I347" s="280"/>
      <c r="J347" s="280"/>
      <c r="K347" s="280"/>
      <c r="L347" s="280"/>
      <c r="M347" s="281">
        <f t="shared" si="56"/>
        <v>0</v>
      </c>
      <c r="N347" s="279"/>
    </row>
    <row r="348" spans="1:14" customFormat="1" ht="25.5" customHeight="1">
      <c r="A348" s="83">
        <v>7300</v>
      </c>
      <c r="B348" s="84" t="s">
        <v>468</v>
      </c>
      <c r="C348" s="278">
        <f t="shared" ref="C348:N348" si="61">SUM(C349:C354)</f>
        <v>0</v>
      </c>
      <c r="D348" s="278">
        <f>SUM(D349:D354)</f>
        <v>0</v>
      </c>
      <c r="E348" s="278">
        <f t="shared" si="61"/>
        <v>0</v>
      </c>
      <c r="F348" s="278">
        <f t="shared" si="61"/>
        <v>0</v>
      </c>
      <c r="G348" s="278">
        <f t="shared" si="61"/>
        <v>0</v>
      </c>
      <c r="H348" s="278">
        <f t="shared" si="61"/>
        <v>0</v>
      </c>
      <c r="I348" s="278">
        <f t="shared" si="61"/>
        <v>0</v>
      </c>
      <c r="J348" s="278">
        <f t="shared" si="61"/>
        <v>0</v>
      </c>
      <c r="K348" s="278">
        <f t="shared" si="61"/>
        <v>0</v>
      </c>
      <c r="L348" s="278">
        <f t="shared" si="61"/>
        <v>0</v>
      </c>
      <c r="M348" s="278">
        <f t="shared" si="56"/>
        <v>0</v>
      </c>
      <c r="N348" s="284">
        <f t="shared" si="61"/>
        <v>0</v>
      </c>
    </row>
    <row r="349" spans="1:14" customFormat="1" ht="25.5" customHeight="1">
      <c r="A349" s="89">
        <v>731</v>
      </c>
      <c r="B349" s="88" t="s">
        <v>469</v>
      </c>
      <c r="C349" s="280"/>
      <c r="D349" s="280"/>
      <c r="E349" s="280"/>
      <c r="F349" s="280"/>
      <c r="G349" s="280"/>
      <c r="H349" s="280"/>
      <c r="I349" s="280"/>
      <c r="J349" s="280"/>
      <c r="K349" s="280"/>
      <c r="L349" s="280"/>
      <c r="M349" s="281">
        <f t="shared" si="56"/>
        <v>0</v>
      </c>
      <c r="N349" s="279"/>
    </row>
    <row r="350" spans="1:14" customFormat="1" ht="30">
      <c r="A350" s="89">
        <v>732</v>
      </c>
      <c r="B350" s="88" t="s">
        <v>470</v>
      </c>
      <c r="C350" s="280"/>
      <c r="D350" s="280"/>
      <c r="E350" s="280"/>
      <c r="F350" s="280"/>
      <c r="G350" s="280"/>
      <c r="H350" s="280"/>
      <c r="I350" s="280"/>
      <c r="J350" s="280"/>
      <c r="K350" s="280"/>
      <c r="L350" s="280"/>
      <c r="M350" s="281">
        <f t="shared" si="56"/>
        <v>0</v>
      </c>
      <c r="N350" s="279"/>
    </row>
    <row r="351" spans="1:14" customFormat="1" ht="30">
      <c r="A351" s="89">
        <v>733</v>
      </c>
      <c r="B351" s="88" t="s">
        <v>471</v>
      </c>
      <c r="C351" s="280"/>
      <c r="D351" s="280"/>
      <c r="E351" s="280"/>
      <c r="F351" s="280"/>
      <c r="G351" s="280"/>
      <c r="H351" s="280"/>
      <c r="I351" s="280"/>
      <c r="J351" s="280"/>
      <c r="K351" s="280"/>
      <c r="L351" s="280"/>
      <c r="M351" s="281">
        <f t="shared" si="56"/>
        <v>0</v>
      </c>
      <c r="N351" s="279"/>
    </row>
    <row r="352" spans="1:14" customFormat="1" ht="30">
      <c r="A352" s="89">
        <v>734</v>
      </c>
      <c r="B352" s="88" t="s">
        <v>472</v>
      </c>
      <c r="C352" s="280"/>
      <c r="D352" s="280"/>
      <c r="E352" s="280"/>
      <c r="F352" s="280"/>
      <c r="G352" s="280"/>
      <c r="H352" s="280"/>
      <c r="I352" s="280"/>
      <c r="J352" s="280"/>
      <c r="K352" s="280"/>
      <c r="L352" s="280"/>
      <c r="M352" s="281">
        <f t="shared" si="56"/>
        <v>0</v>
      </c>
      <c r="N352" s="279"/>
    </row>
    <row r="353" spans="1:14" customFormat="1" ht="30">
      <c r="A353" s="89">
        <v>735</v>
      </c>
      <c r="B353" s="88" t="s">
        <v>473</v>
      </c>
      <c r="C353" s="280"/>
      <c r="D353" s="280"/>
      <c r="E353" s="280"/>
      <c r="F353" s="280"/>
      <c r="G353" s="280"/>
      <c r="H353" s="280"/>
      <c r="I353" s="280"/>
      <c r="J353" s="280"/>
      <c r="K353" s="280"/>
      <c r="L353" s="280"/>
      <c r="M353" s="281">
        <f t="shared" si="56"/>
        <v>0</v>
      </c>
      <c r="N353" s="279"/>
    </row>
    <row r="354" spans="1:14" customFormat="1" ht="25.5" customHeight="1">
      <c r="A354" s="89">
        <v>739</v>
      </c>
      <c r="B354" s="88" t="s">
        <v>474</v>
      </c>
      <c r="C354" s="280"/>
      <c r="D354" s="280"/>
      <c r="E354" s="280"/>
      <c r="F354" s="280"/>
      <c r="G354" s="280"/>
      <c r="H354" s="280"/>
      <c r="I354" s="280"/>
      <c r="J354" s="280"/>
      <c r="K354" s="280"/>
      <c r="L354" s="280"/>
      <c r="M354" s="281">
        <f t="shared" si="56"/>
        <v>0</v>
      </c>
      <c r="N354" s="279"/>
    </row>
    <row r="355" spans="1:14" customFormat="1" ht="25.5" customHeight="1">
      <c r="A355" s="83">
        <v>7400</v>
      </c>
      <c r="B355" s="84" t="s">
        <v>475</v>
      </c>
      <c r="C355" s="278">
        <f t="shared" ref="C355:N355" si="62">SUM(C356:C364)</f>
        <v>0</v>
      </c>
      <c r="D355" s="278">
        <f>SUM(D356:D364)</f>
        <v>0</v>
      </c>
      <c r="E355" s="278">
        <f t="shared" si="62"/>
        <v>0</v>
      </c>
      <c r="F355" s="278">
        <f t="shared" si="62"/>
        <v>0</v>
      </c>
      <c r="G355" s="278">
        <f t="shared" si="62"/>
        <v>0</v>
      </c>
      <c r="H355" s="278">
        <f t="shared" si="62"/>
        <v>0</v>
      </c>
      <c r="I355" s="278">
        <f t="shared" si="62"/>
        <v>0</v>
      </c>
      <c r="J355" s="278">
        <f t="shared" si="62"/>
        <v>0</v>
      </c>
      <c r="K355" s="278">
        <f t="shared" si="62"/>
        <v>0</v>
      </c>
      <c r="L355" s="278">
        <f t="shared" si="62"/>
        <v>0</v>
      </c>
      <c r="M355" s="278">
        <f t="shared" si="56"/>
        <v>0</v>
      </c>
      <c r="N355" s="284">
        <f t="shared" si="62"/>
        <v>0</v>
      </c>
    </row>
    <row r="356" spans="1:14" customFormat="1" ht="25.5">
      <c r="A356" s="89">
        <v>741</v>
      </c>
      <c r="B356" s="86" t="s">
        <v>476</v>
      </c>
      <c r="C356" s="291"/>
      <c r="D356" s="291"/>
      <c r="E356" s="291"/>
      <c r="F356" s="291"/>
      <c r="G356" s="291"/>
      <c r="H356" s="291"/>
      <c r="I356" s="291"/>
      <c r="J356" s="291"/>
      <c r="K356" s="291"/>
      <c r="L356" s="291"/>
      <c r="M356" s="281">
        <f t="shared" si="56"/>
        <v>0</v>
      </c>
      <c r="N356" s="279"/>
    </row>
    <row r="357" spans="1:14" customFormat="1" ht="25.5">
      <c r="A357" s="89">
        <v>742</v>
      </c>
      <c r="B357" s="86" t="s">
        <v>477</v>
      </c>
      <c r="C357" s="291"/>
      <c r="D357" s="291"/>
      <c r="E357" s="291"/>
      <c r="F357" s="291"/>
      <c r="G357" s="291"/>
      <c r="H357" s="291"/>
      <c r="I357" s="291"/>
      <c r="J357" s="291"/>
      <c r="K357" s="291"/>
      <c r="L357" s="291"/>
      <c r="M357" s="281">
        <f t="shared" si="56"/>
        <v>0</v>
      </c>
      <c r="N357" s="279"/>
    </row>
    <row r="358" spans="1:14" customFormat="1" ht="25.5">
      <c r="A358" s="89">
        <v>743</v>
      </c>
      <c r="B358" s="86" t="s">
        <v>478</v>
      </c>
      <c r="C358" s="291"/>
      <c r="D358" s="291"/>
      <c r="E358" s="291"/>
      <c r="F358" s="291"/>
      <c r="G358" s="291"/>
      <c r="H358" s="291"/>
      <c r="I358" s="291"/>
      <c r="J358" s="291"/>
      <c r="K358" s="291"/>
      <c r="L358" s="291"/>
      <c r="M358" s="281">
        <f t="shared" si="56"/>
        <v>0</v>
      </c>
      <c r="N358" s="279"/>
    </row>
    <row r="359" spans="1:14" customFormat="1" ht="25.5">
      <c r="A359" s="89">
        <v>744</v>
      </c>
      <c r="B359" s="86" t="s">
        <v>479</v>
      </c>
      <c r="C359" s="291"/>
      <c r="D359" s="291"/>
      <c r="E359" s="291"/>
      <c r="F359" s="291"/>
      <c r="G359" s="291"/>
      <c r="H359" s="291"/>
      <c r="I359" s="291"/>
      <c r="J359" s="291"/>
      <c r="K359" s="291"/>
      <c r="L359" s="291"/>
      <c r="M359" s="281">
        <f t="shared" si="56"/>
        <v>0</v>
      </c>
      <c r="N359" s="279"/>
    </row>
    <row r="360" spans="1:14" customFormat="1" ht="25.5">
      <c r="A360" s="89">
        <v>745</v>
      </c>
      <c r="B360" s="86" t="s">
        <v>480</v>
      </c>
      <c r="C360" s="291"/>
      <c r="D360" s="291"/>
      <c r="E360" s="291"/>
      <c r="F360" s="291"/>
      <c r="G360" s="291"/>
      <c r="H360" s="291"/>
      <c r="I360" s="291"/>
      <c r="J360" s="291"/>
      <c r="K360" s="291"/>
      <c r="L360" s="291"/>
      <c r="M360" s="281">
        <f t="shared" si="56"/>
        <v>0</v>
      </c>
      <c r="N360" s="279"/>
    </row>
    <row r="361" spans="1:14" customFormat="1" ht="25.5">
      <c r="A361" s="89">
        <v>746</v>
      </c>
      <c r="B361" s="86" t="s">
        <v>481</v>
      </c>
      <c r="C361" s="291"/>
      <c r="D361" s="291"/>
      <c r="E361" s="291"/>
      <c r="F361" s="291"/>
      <c r="G361" s="291"/>
      <c r="H361" s="291"/>
      <c r="I361" s="291"/>
      <c r="J361" s="291"/>
      <c r="K361" s="291"/>
      <c r="L361" s="291"/>
      <c r="M361" s="281">
        <f t="shared" si="56"/>
        <v>0</v>
      </c>
      <c r="N361" s="279"/>
    </row>
    <row r="362" spans="1:14" customFormat="1" ht="25.5">
      <c r="A362" s="89">
        <v>747</v>
      </c>
      <c r="B362" s="86" t="s">
        <v>482</v>
      </c>
      <c r="C362" s="291"/>
      <c r="D362" s="291"/>
      <c r="E362" s="291"/>
      <c r="F362" s="291"/>
      <c r="G362" s="291"/>
      <c r="H362" s="291"/>
      <c r="I362" s="291"/>
      <c r="J362" s="291"/>
      <c r="K362" s="291"/>
      <c r="L362" s="291"/>
      <c r="M362" s="281">
        <f t="shared" si="56"/>
        <v>0</v>
      </c>
      <c r="N362" s="279"/>
    </row>
    <row r="363" spans="1:14" customFormat="1" ht="25.5">
      <c r="A363" s="89">
        <v>748</v>
      </c>
      <c r="B363" s="86" t="s">
        <v>483</v>
      </c>
      <c r="C363" s="291"/>
      <c r="D363" s="291"/>
      <c r="E363" s="291"/>
      <c r="F363" s="291"/>
      <c r="G363" s="291"/>
      <c r="H363" s="291"/>
      <c r="I363" s="291"/>
      <c r="J363" s="291"/>
      <c r="K363" s="291"/>
      <c r="L363" s="291"/>
      <c r="M363" s="281">
        <f t="shared" si="56"/>
        <v>0</v>
      </c>
      <c r="N363" s="279"/>
    </row>
    <row r="364" spans="1:14" customFormat="1" ht="25.5">
      <c r="A364" s="89">
        <v>749</v>
      </c>
      <c r="B364" s="86" t="s">
        <v>484</v>
      </c>
      <c r="C364" s="291"/>
      <c r="D364" s="291"/>
      <c r="E364" s="291"/>
      <c r="F364" s="291"/>
      <c r="G364" s="291"/>
      <c r="H364" s="291"/>
      <c r="I364" s="291"/>
      <c r="J364" s="291"/>
      <c r="K364" s="291"/>
      <c r="L364" s="291"/>
      <c r="M364" s="281">
        <f t="shared" si="56"/>
        <v>0</v>
      </c>
      <c r="N364" s="279"/>
    </row>
    <row r="365" spans="1:14" customFormat="1" ht="30">
      <c r="A365" s="83">
        <v>7500</v>
      </c>
      <c r="B365" s="84" t="s">
        <v>485</v>
      </c>
      <c r="C365" s="278">
        <f t="shared" ref="C365:N365" si="63">SUM(C366:C374)</f>
        <v>0</v>
      </c>
      <c r="D365" s="278">
        <f>SUM(D366:D374)</f>
        <v>0</v>
      </c>
      <c r="E365" s="278">
        <f t="shared" si="63"/>
        <v>0</v>
      </c>
      <c r="F365" s="278">
        <f t="shared" si="63"/>
        <v>0</v>
      </c>
      <c r="G365" s="278">
        <f t="shared" si="63"/>
        <v>0</v>
      </c>
      <c r="H365" s="278">
        <f t="shared" si="63"/>
        <v>0</v>
      </c>
      <c r="I365" s="278">
        <f t="shared" si="63"/>
        <v>0</v>
      </c>
      <c r="J365" s="278">
        <f t="shared" si="63"/>
        <v>0</v>
      </c>
      <c r="K365" s="278">
        <f t="shared" si="63"/>
        <v>0</v>
      </c>
      <c r="L365" s="278">
        <f t="shared" si="63"/>
        <v>0</v>
      </c>
      <c r="M365" s="278">
        <f t="shared" si="56"/>
        <v>0</v>
      </c>
      <c r="N365" s="284">
        <f t="shared" si="63"/>
        <v>0</v>
      </c>
    </row>
    <row r="366" spans="1:14" customFormat="1" ht="25.5" customHeight="1">
      <c r="A366" s="89">
        <v>751</v>
      </c>
      <c r="B366" s="86" t="s">
        <v>486</v>
      </c>
      <c r="C366" s="291"/>
      <c r="D366" s="291"/>
      <c r="E366" s="291"/>
      <c r="F366" s="291"/>
      <c r="G366" s="291"/>
      <c r="H366" s="291"/>
      <c r="I366" s="291"/>
      <c r="J366" s="291"/>
      <c r="K366" s="291"/>
      <c r="L366" s="291"/>
      <c r="M366" s="281">
        <f t="shared" si="56"/>
        <v>0</v>
      </c>
      <c r="N366" s="279"/>
    </row>
    <row r="367" spans="1:14" customFormat="1" ht="25.5" customHeight="1">
      <c r="A367" s="89">
        <v>752</v>
      </c>
      <c r="B367" s="86" t="s">
        <v>487</v>
      </c>
      <c r="C367" s="291"/>
      <c r="D367" s="291"/>
      <c r="E367" s="291"/>
      <c r="F367" s="291"/>
      <c r="G367" s="291"/>
      <c r="H367" s="291"/>
      <c r="I367" s="291"/>
      <c r="J367" s="291"/>
      <c r="K367" s="291"/>
      <c r="L367" s="291"/>
      <c r="M367" s="281">
        <f t="shared" si="56"/>
        <v>0</v>
      </c>
      <c r="N367" s="279"/>
    </row>
    <row r="368" spans="1:14" customFormat="1" ht="25.5" customHeight="1">
      <c r="A368" s="89">
        <v>753</v>
      </c>
      <c r="B368" s="86" t="s">
        <v>488</v>
      </c>
      <c r="C368" s="291"/>
      <c r="D368" s="291"/>
      <c r="E368" s="291"/>
      <c r="F368" s="291"/>
      <c r="G368" s="291"/>
      <c r="H368" s="291"/>
      <c r="I368" s="291"/>
      <c r="J368" s="291"/>
      <c r="K368" s="291"/>
      <c r="L368" s="291"/>
      <c r="M368" s="281">
        <f t="shared" si="56"/>
        <v>0</v>
      </c>
      <c r="N368" s="279"/>
    </row>
    <row r="369" spans="1:14" customFormat="1" ht="25.5">
      <c r="A369" s="89">
        <v>754</v>
      </c>
      <c r="B369" s="86" t="s">
        <v>489</v>
      </c>
      <c r="C369" s="291"/>
      <c r="D369" s="291"/>
      <c r="E369" s="291"/>
      <c r="F369" s="291"/>
      <c r="G369" s="291"/>
      <c r="H369" s="291"/>
      <c r="I369" s="291"/>
      <c r="J369" s="291"/>
      <c r="K369" s="291"/>
      <c r="L369" s="291"/>
      <c r="M369" s="281">
        <f t="shared" si="56"/>
        <v>0</v>
      </c>
      <c r="N369" s="279"/>
    </row>
    <row r="370" spans="1:14" customFormat="1" ht="24" customHeight="1">
      <c r="A370" s="89">
        <v>755</v>
      </c>
      <c r="B370" s="86" t="s">
        <v>490</v>
      </c>
      <c r="C370" s="291"/>
      <c r="D370" s="291"/>
      <c r="E370" s="291"/>
      <c r="F370" s="291"/>
      <c r="G370" s="291"/>
      <c r="H370" s="291"/>
      <c r="I370" s="291"/>
      <c r="J370" s="291"/>
      <c r="K370" s="291"/>
      <c r="L370" s="291"/>
      <c r="M370" s="281">
        <f t="shared" si="56"/>
        <v>0</v>
      </c>
      <c r="N370" s="279"/>
    </row>
    <row r="371" spans="1:14" customFormat="1" ht="25.5" customHeight="1">
      <c r="A371" s="89">
        <v>756</v>
      </c>
      <c r="B371" s="86" t="s">
        <v>491</v>
      </c>
      <c r="C371" s="291"/>
      <c r="D371" s="291"/>
      <c r="E371" s="291"/>
      <c r="F371" s="291"/>
      <c r="G371" s="291"/>
      <c r="H371" s="291"/>
      <c r="I371" s="291"/>
      <c r="J371" s="291"/>
      <c r="K371" s="291"/>
      <c r="L371" s="291"/>
      <c r="M371" s="281">
        <f t="shared" si="56"/>
        <v>0</v>
      </c>
      <c r="N371" s="279"/>
    </row>
    <row r="372" spans="1:14" customFormat="1" ht="25.5" customHeight="1">
      <c r="A372" s="89">
        <v>757</v>
      </c>
      <c r="B372" s="86" t="s">
        <v>492</v>
      </c>
      <c r="C372" s="291"/>
      <c r="D372" s="291"/>
      <c r="E372" s="291"/>
      <c r="F372" s="291"/>
      <c r="G372" s="291"/>
      <c r="H372" s="291"/>
      <c r="I372" s="291"/>
      <c r="J372" s="291"/>
      <c r="K372" s="291"/>
      <c r="L372" s="291"/>
      <c r="M372" s="281">
        <f t="shared" si="56"/>
        <v>0</v>
      </c>
      <c r="N372" s="279"/>
    </row>
    <row r="373" spans="1:14" customFormat="1" ht="25.5" customHeight="1">
      <c r="A373" s="89">
        <v>758</v>
      </c>
      <c r="B373" s="86" t="s">
        <v>493</v>
      </c>
      <c r="C373" s="291"/>
      <c r="D373" s="291"/>
      <c r="E373" s="291"/>
      <c r="F373" s="291"/>
      <c r="G373" s="291"/>
      <c r="H373" s="291"/>
      <c r="I373" s="291"/>
      <c r="J373" s="291"/>
      <c r="K373" s="291"/>
      <c r="L373" s="291"/>
      <c r="M373" s="281">
        <f t="shared" si="56"/>
        <v>0</v>
      </c>
      <c r="N373" s="279"/>
    </row>
    <row r="374" spans="1:14" customFormat="1" ht="25.5" customHeight="1">
      <c r="A374" s="89">
        <v>759</v>
      </c>
      <c r="B374" s="86" t="s">
        <v>494</v>
      </c>
      <c r="C374" s="291"/>
      <c r="D374" s="291"/>
      <c r="E374" s="291"/>
      <c r="F374" s="291"/>
      <c r="G374" s="291"/>
      <c r="H374" s="291"/>
      <c r="I374" s="291"/>
      <c r="J374" s="291"/>
      <c r="K374" s="291"/>
      <c r="L374" s="291"/>
      <c r="M374" s="281">
        <f t="shared" si="56"/>
        <v>0</v>
      </c>
      <c r="N374" s="279"/>
    </row>
    <row r="375" spans="1:14" customFormat="1" ht="25.5" customHeight="1">
      <c r="A375" s="83">
        <v>7600</v>
      </c>
      <c r="B375" s="84" t="s">
        <v>495</v>
      </c>
      <c r="C375" s="278">
        <f t="shared" ref="C375:N375" si="64">SUM(C376:C377)</f>
        <v>0</v>
      </c>
      <c r="D375" s="278">
        <f>SUM(D376:D377)</f>
        <v>0</v>
      </c>
      <c r="E375" s="278">
        <f t="shared" si="64"/>
        <v>0</v>
      </c>
      <c r="F375" s="278">
        <f t="shared" si="64"/>
        <v>0</v>
      </c>
      <c r="G375" s="278">
        <f t="shared" si="64"/>
        <v>0</v>
      </c>
      <c r="H375" s="278">
        <f t="shared" si="64"/>
        <v>0</v>
      </c>
      <c r="I375" s="278">
        <f t="shared" si="64"/>
        <v>0</v>
      </c>
      <c r="J375" s="278">
        <f t="shared" si="64"/>
        <v>0</v>
      </c>
      <c r="K375" s="278">
        <f t="shared" si="64"/>
        <v>0</v>
      </c>
      <c r="L375" s="278">
        <f t="shared" si="64"/>
        <v>0</v>
      </c>
      <c r="M375" s="278">
        <f t="shared" si="56"/>
        <v>0</v>
      </c>
      <c r="N375" s="284">
        <f t="shared" si="64"/>
        <v>0</v>
      </c>
    </row>
    <row r="376" spans="1:14" customFormat="1" ht="25.5" customHeight="1">
      <c r="A376" s="89">
        <v>761</v>
      </c>
      <c r="B376" s="86" t="s">
        <v>496</v>
      </c>
      <c r="C376" s="291"/>
      <c r="D376" s="291"/>
      <c r="E376" s="291"/>
      <c r="F376" s="291"/>
      <c r="G376" s="291"/>
      <c r="H376" s="291"/>
      <c r="I376" s="291"/>
      <c r="J376" s="291"/>
      <c r="K376" s="291"/>
      <c r="L376" s="291"/>
      <c r="M376" s="281">
        <f t="shared" si="56"/>
        <v>0</v>
      </c>
      <c r="N376" s="279"/>
    </row>
    <row r="377" spans="1:14" customFormat="1" ht="25.5" customHeight="1">
      <c r="A377" s="89">
        <v>762</v>
      </c>
      <c r="B377" s="86" t="s">
        <v>497</v>
      </c>
      <c r="C377" s="291"/>
      <c r="D377" s="291"/>
      <c r="E377" s="291"/>
      <c r="F377" s="291"/>
      <c r="G377" s="291"/>
      <c r="H377" s="291"/>
      <c r="I377" s="291"/>
      <c r="J377" s="291"/>
      <c r="K377" s="291"/>
      <c r="L377" s="291"/>
      <c r="M377" s="281">
        <f t="shared" si="56"/>
        <v>0</v>
      </c>
      <c r="N377" s="279"/>
    </row>
    <row r="378" spans="1:14" customFormat="1" ht="30">
      <c r="A378" s="83">
        <v>7900</v>
      </c>
      <c r="B378" s="84" t="s">
        <v>498</v>
      </c>
      <c r="C378" s="278">
        <f t="shared" ref="C378:N378" si="65">SUM(C379:C381)</f>
        <v>0</v>
      </c>
      <c r="D378" s="278">
        <f>SUM(D379:D381)</f>
        <v>0</v>
      </c>
      <c r="E378" s="278">
        <f t="shared" si="65"/>
        <v>0</v>
      </c>
      <c r="F378" s="278">
        <f t="shared" si="65"/>
        <v>0</v>
      </c>
      <c r="G378" s="278">
        <f t="shared" si="65"/>
        <v>0</v>
      </c>
      <c r="H378" s="278">
        <f t="shared" si="65"/>
        <v>0</v>
      </c>
      <c r="I378" s="278">
        <f t="shared" si="65"/>
        <v>0</v>
      </c>
      <c r="J378" s="278">
        <f t="shared" si="65"/>
        <v>0</v>
      </c>
      <c r="K378" s="278">
        <f t="shared" si="65"/>
        <v>0</v>
      </c>
      <c r="L378" s="278">
        <f t="shared" si="65"/>
        <v>0</v>
      </c>
      <c r="M378" s="278">
        <f t="shared" si="56"/>
        <v>0</v>
      </c>
      <c r="N378" s="284">
        <f t="shared" si="65"/>
        <v>0</v>
      </c>
    </row>
    <row r="379" spans="1:14" customFormat="1" ht="25.5" customHeight="1">
      <c r="A379" s="89">
        <v>791</v>
      </c>
      <c r="B379" s="86" t="s">
        <v>499</v>
      </c>
      <c r="C379" s="280"/>
      <c r="D379" s="280"/>
      <c r="E379" s="280"/>
      <c r="F379" s="280"/>
      <c r="G379" s="280"/>
      <c r="H379" s="280"/>
      <c r="I379" s="280"/>
      <c r="J379" s="280"/>
      <c r="K379" s="280"/>
      <c r="L379" s="280"/>
      <c r="M379" s="281">
        <f t="shared" si="56"/>
        <v>0</v>
      </c>
      <c r="N379" s="279"/>
    </row>
    <row r="380" spans="1:14" customFormat="1" ht="25.5" customHeight="1">
      <c r="A380" s="89">
        <v>792</v>
      </c>
      <c r="B380" s="86" t="s">
        <v>500</v>
      </c>
      <c r="C380" s="280"/>
      <c r="D380" s="280"/>
      <c r="E380" s="280"/>
      <c r="F380" s="280"/>
      <c r="G380" s="280"/>
      <c r="H380" s="280"/>
      <c r="I380" s="280"/>
      <c r="J380" s="280"/>
      <c r="K380" s="280"/>
      <c r="L380" s="280"/>
      <c r="M380" s="281">
        <f t="shared" si="56"/>
        <v>0</v>
      </c>
      <c r="N380" s="279"/>
    </row>
    <row r="381" spans="1:14" customFormat="1" ht="25.5" customHeight="1">
      <c r="A381" s="89">
        <v>799</v>
      </c>
      <c r="B381" s="86" t="s">
        <v>501</v>
      </c>
      <c r="C381" s="280"/>
      <c r="D381" s="280"/>
      <c r="E381" s="280"/>
      <c r="F381" s="280"/>
      <c r="G381" s="280"/>
      <c r="H381" s="280"/>
      <c r="I381" s="280"/>
      <c r="J381" s="280"/>
      <c r="K381" s="280"/>
      <c r="L381" s="280"/>
      <c r="M381" s="281">
        <f t="shared" si="56"/>
        <v>0</v>
      </c>
      <c r="N381" s="279"/>
    </row>
    <row r="382" spans="1:14" s="176" customFormat="1" ht="25.5" customHeight="1">
      <c r="A382" s="172">
        <v>8000</v>
      </c>
      <c r="B382" s="173" t="s">
        <v>21</v>
      </c>
      <c r="C382" s="285">
        <f t="shared" ref="C382:N382" si="66">C383+C390+C396</f>
        <v>0</v>
      </c>
      <c r="D382" s="285">
        <f>D383+D390+D396</f>
        <v>0</v>
      </c>
      <c r="E382" s="285">
        <f t="shared" si="66"/>
        <v>0</v>
      </c>
      <c r="F382" s="285">
        <f t="shared" si="66"/>
        <v>0</v>
      </c>
      <c r="G382" s="285">
        <f t="shared" si="66"/>
        <v>0</v>
      </c>
      <c r="H382" s="285">
        <f t="shared" si="66"/>
        <v>0</v>
      </c>
      <c r="I382" s="285">
        <f t="shared" si="66"/>
        <v>0</v>
      </c>
      <c r="J382" s="285">
        <f t="shared" si="66"/>
        <v>0</v>
      </c>
      <c r="K382" s="285">
        <f t="shared" si="66"/>
        <v>0</v>
      </c>
      <c r="L382" s="285">
        <f t="shared" si="66"/>
        <v>0</v>
      </c>
      <c r="M382" s="285">
        <f t="shared" si="56"/>
        <v>0</v>
      </c>
      <c r="N382" s="287">
        <f t="shared" si="66"/>
        <v>0</v>
      </c>
    </row>
    <row r="383" spans="1:14" customFormat="1" ht="25.5" customHeight="1">
      <c r="A383" s="83">
        <v>8100</v>
      </c>
      <c r="B383" s="84" t="s">
        <v>124</v>
      </c>
      <c r="C383" s="278">
        <f>SUM(C384:C389)</f>
        <v>0</v>
      </c>
      <c r="D383" s="278">
        <f>SUM(D384:D389)</f>
        <v>0</v>
      </c>
      <c r="E383" s="278">
        <f t="shared" ref="E383:N383" si="67">SUM(E384:E389)</f>
        <v>0</v>
      </c>
      <c r="F383" s="278">
        <f t="shared" si="67"/>
        <v>0</v>
      </c>
      <c r="G383" s="278">
        <f t="shared" si="67"/>
        <v>0</v>
      </c>
      <c r="H383" s="278">
        <f t="shared" si="67"/>
        <v>0</v>
      </c>
      <c r="I383" s="278">
        <f t="shared" si="67"/>
        <v>0</v>
      </c>
      <c r="J383" s="278">
        <f t="shared" si="67"/>
        <v>0</v>
      </c>
      <c r="K383" s="278">
        <f t="shared" si="67"/>
        <v>0</v>
      </c>
      <c r="L383" s="278">
        <f t="shared" si="67"/>
        <v>0</v>
      </c>
      <c r="M383" s="278">
        <f t="shared" si="56"/>
        <v>0</v>
      </c>
      <c r="N383" s="284">
        <f t="shared" si="67"/>
        <v>0</v>
      </c>
    </row>
    <row r="384" spans="1:14" customFormat="1" ht="25.5" customHeight="1">
      <c r="A384" s="89">
        <v>811</v>
      </c>
      <c r="B384" s="86" t="s">
        <v>502</v>
      </c>
      <c r="C384" s="291"/>
      <c r="D384" s="291"/>
      <c r="E384" s="291"/>
      <c r="F384" s="291"/>
      <c r="G384" s="291"/>
      <c r="H384" s="291"/>
      <c r="I384" s="291"/>
      <c r="J384" s="291"/>
      <c r="K384" s="291"/>
      <c r="L384" s="291"/>
      <c r="M384" s="281">
        <f t="shared" si="56"/>
        <v>0</v>
      </c>
      <c r="N384" s="279"/>
    </row>
    <row r="385" spans="1:14" customFormat="1" ht="25.5" customHeight="1">
      <c r="A385" s="89">
        <v>812</v>
      </c>
      <c r="B385" s="86" t="s">
        <v>503</v>
      </c>
      <c r="C385" s="291"/>
      <c r="D385" s="291"/>
      <c r="E385" s="291"/>
      <c r="F385" s="291"/>
      <c r="G385" s="291"/>
      <c r="H385" s="291"/>
      <c r="I385" s="291"/>
      <c r="J385" s="291"/>
      <c r="K385" s="291"/>
      <c r="L385" s="291"/>
      <c r="M385" s="281">
        <f t="shared" si="56"/>
        <v>0</v>
      </c>
      <c r="N385" s="279"/>
    </row>
    <row r="386" spans="1:14" customFormat="1" ht="25.5" customHeight="1">
      <c r="A386" s="89">
        <v>813</v>
      </c>
      <c r="B386" s="86" t="s">
        <v>504</v>
      </c>
      <c r="C386" s="291"/>
      <c r="D386" s="291"/>
      <c r="E386" s="291"/>
      <c r="F386" s="291"/>
      <c r="G386" s="291"/>
      <c r="H386" s="291"/>
      <c r="I386" s="291"/>
      <c r="J386" s="291"/>
      <c r="K386" s="291"/>
      <c r="L386" s="291"/>
      <c r="M386" s="281">
        <f t="shared" si="56"/>
        <v>0</v>
      </c>
      <c r="N386" s="279"/>
    </row>
    <row r="387" spans="1:14" customFormat="1" ht="25.5">
      <c r="A387" s="89">
        <v>814</v>
      </c>
      <c r="B387" s="86" t="s">
        <v>505</v>
      </c>
      <c r="C387" s="291"/>
      <c r="D387" s="291"/>
      <c r="E387" s="291"/>
      <c r="F387" s="291"/>
      <c r="G387" s="291"/>
      <c r="H387" s="291"/>
      <c r="I387" s="291"/>
      <c r="J387" s="291"/>
      <c r="K387" s="291"/>
      <c r="L387" s="291"/>
      <c r="M387" s="281">
        <f t="shared" si="56"/>
        <v>0</v>
      </c>
      <c r="N387" s="279"/>
    </row>
    <row r="388" spans="1:14" customFormat="1" ht="25.5" customHeight="1">
      <c r="A388" s="89">
        <v>815</v>
      </c>
      <c r="B388" s="86" t="s">
        <v>506</v>
      </c>
      <c r="C388" s="291"/>
      <c r="D388" s="291"/>
      <c r="E388" s="291"/>
      <c r="F388" s="291"/>
      <c r="G388" s="291"/>
      <c r="H388" s="291"/>
      <c r="I388" s="291"/>
      <c r="J388" s="291"/>
      <c r="K388" s="291"/>
      <c r="L388" s="291"/>
      <c r="M388" s="281">
        <f t="shared" si="56"/>
        <v>0</v>
      </c>
      <c r="N388" s="279"/>
    </row>
    <row r="389" spans="1:14" customFormat="1" ht="25.5" customHeight="1">
      <c r="A389" s="89">
        <v>816</v>
      </c>
      <c r="B389" s="86" t="s">
        <v>507</v>
      </c>
      <c r="C389" s="291"/>
      <c r="D389" s="291"/>
      <c r="E389" s="291"/>
      <c r="F389" s="291"/>
      <c r="G389" s="291"/>
      <c r="H389" s="291"/>
      <c r="I389" s="291"/>
      <c r="J389" s="291"/>
      <c r="K389" s="291"/>
      <c r="L389" s="291"/>
      <c r="M389" s="281">
        <f t="shared" si="56"/>
        <v>0</v>
      </c>
      <c r="N389" s="279"/>
    </row>
    <row r="390" spans="1:14" customFormat="1" ht="25.5" customHeight="1">
      <c r="A390" s="83">
        <v>8300</v>
      </c>
      <c r="B390" s="84" t="s">
        <v>127</v>
      </c>
      <c r="C390" s="278">
        <f t="shared" ref="C390:N390" si="68">SUM(C391:C395)</f>
        <v>0</v>
      </c>
      <c r="D390" s="278">
        <f>SUM(D391:D395)</f>
        <v>0</v>
      </c>
      <c r="E390" s="278">
        <f t="shared" si="68"/>
        <v>0</v>
      </c>
      <c r="F390" s="278">
        <f t="shared" si="68"/>
        <v>0</v>
      </c>
      <c r="G390" s="278">
        <f t="shared" si="68"/>
        <v>0</v>
      </c>
      <c r="H390" s="278">
        <f t="shared" si="68"/>
        <v>0</v>
      </c>
      <c r="I390" s="278">
        <f t="shared" si="68"/>
        <v>0</v>
      </c>
      <c r="J390" s="278">
        <f t="shared" si="68"/>
        <v>0</v>
      </c>
      <c r="K390" s="278">
        <f t="shared" si="68"/>
        <v>0</v>
      </c>
      <c r="L390" s="278">
        <f t="shared" si="68"/>
        <v>0</v>
      </c>
      <c r="M390" s="278">
        <f t="shared" si="56"/>
        <v>0</v>
      </c>
      <c r="N390" s="284">
        <f t="shared" si="68"/>
        <v>0</v>
      </c>
    </row>
    <row r="391" spans="1:14" customFormat="1" ht="25.5" customHeight="1">
      <c r="A391" s="89">
        <v>831</v>
      </c>
      <c r="B391" s="86" t="s">
        <v>508</v>
      </c>
      <c r="C391" s="291"/>
      <c r="D391" s="291"/>
      <c r="E391" s="291"/>
      <c r="F391" s="291"/>
      <c r="G391" s="291"/>
      <c r="H391" s="291"/>
      <c r="I391" s="291"/>
      <c r="J391" s="291"/>
      <c r="K391" s="291"/>
      <c r="L391" s="291"/>
      <c r="M391" s="281">
        <f t="shared" si="56"/>
        <v>0</v>
      </c>
      <c r="N391" s="279"/>
    </row>
    <row r="392" spans="1:14" customFormat="1" ht="25.5" customHeight="1">
      <c r="A392" s="89">
        <v>832</v>
      </c>
      <c r="B392" s="86" t="s">
        <v>509</v>
      </c>
      <c r="C392" s="291"/>
      <c r="D392" s="291"/>
      <c r="E392" s="291"/>
      <c r="F392" s="291"/>
      <c r="G392" s="291"/>
      <c r="H392" s="291"/>
      <c r="I392" s="291"/>
      <c r="J392" s="291"/>
      <c r="K392" s="291"/>
      <c r="L392" s="291"/>
      <c r="M392" s="281">
        <f t="shared" ref="M392:M431" si="69">SUM(C392:L392)</f>
        <v>0</v>
      </c>
      <c r="N392" s="279"/>
    </row>
    <row r="393" spans="1:14" customFormat="1" ht="25.5" customHeight="1">
      <c r="A393" s="89">
        <v>833</v>
      </c>
      <c r="B393" s="86" t="s">
        <v>510</v>
      </c>
      <c r="C393" s="291"/>
      <c r="D393" s="291"/>
      <c r="E393" s="291"/>
      <c r="F393" s="291"/>
      <c r="G393" s="291"/>
      <c r="H393" s="291"/>
      <c r="I393" s="291"/>
      <c r="J393" s="291"/>
      <c r="K393" s="291"/>
      <c r="L393" s="291"/>
      <c r="M393" s="281">
        <f t="shared" si="69"/>
        <v>0</v>
      </c>
      <c r="N393" s="279"/>
    </row>
    <row r="394" spans="1:14" customFormat="1" ht="34.5" customHeight="1">
      <c r="A394" s="89">
        <v>834</v>
      </c>
      <c r="B394" s="86" t="s">
        <v>511</v>
      </c>
      <c r="C394" s="291"/>
      <c r="D394" s="291"/>
      <c r="E394" s="291"/>
      <c r="F394" s="291"/>
      <c r="G394" s="291"/>
      <c r="H394" s="291"/>
      <c r="I394" s="291"/>
      <c r="J394" s="291"/>
      <c r="K394" s="291"/>
      <c r="L394" s="291"/>
      <c r="M394" s="281">
        <f t="shared" si="69"/>
        <v>0</v>
      </c>
      <c r="N394" s="279"/>
    </row>
    <row r="395" spans="1:14" customFormat="1" ht="33" customHeight="1">
      <c r="A395" s="89">
        <v>835</v>
      </c>
      <c r="B395" s="86" t="s">
        <v>512</v>
      </c>
      <c r="C395" s="291"/>
      <c r="D395" s="291"/>
      <c r="E395" s="291"/>
      <c r="F395" s="291"/>
      <c r="G395" s="291"/>
      <c r="H395" s="291"/>
      <c r="I395" s="291"/>
      <c r="J395" s="291"/>
      <c r="K395" s="291"/>
      <c r="L395" s="291"/>
      <c r="M395" s="281">
        <f t="shared" si="69"/>
        <v>0</v>
      </c>
      <c r="N395" s="279"/>
    </row>
    <row r="396" spans="1:14" customFormat="1" ht="25.5" customHeight="1">
      <c r="A396" s="83">
        <v>8500</v>
      </c>
      <c r="B396" s="84" t="s">
        <v>132</v>
      </c>
      <c r="C396" s="278">
        <f t="shared" ref="C396:N396" si="70">SUM(C397:C399)</f>
        <v>0</v>
      </c>
      <c r="D396" s="278">
        <f>SUM(D397:D399)</f>
        <v>0</v>
      </c>
      <c r="E396" s="278">
        <f t="shared" si="70"/>
        <v>0</v>
      </c>
      <c r="F396" s="278">
        <f t="shared" si="70"/>
        <v>0</v>
      </c>
      <c r="G396" s="278">
        <f t="shared" si="70"/>
        <v>0</v>
      </c>
      <c r="H396" s="278">
        <f t="shared" si="70"/>
        <v>0</v>
      </c>
      <c r="I396" s="278">
        <f t="shared" si="70"/>
        <v>0</v>
      </c>
      <c r="J396" s="278">
        <f t="shared" si="70"/>
        <v>0</v>
      </c>
      <c r="K396" s="278">
        <f t="shared" si="70"/>
        <v>0</v>
      </c>
      <c r="L396" s="278">
        <f t="shared" si="70"/>
        <v>0</v>
      </c>
      <c r="M396" s="278">
        <f t="shared" si="69"/>
        <v>0</v>
      </c>
      <c r="N396" s="284">
        <f t="shared" si="70"/>
        <v>0</v>
      </c>
    </row>
    <row r="397" spans="1:14" customFormat="1" ht="25.5" customHeight="1">
      <c r="A397" s="89">
        <v>851</v>
      </c>
      <c r="B397" s="86" t="s">
        <v>513</v>
      </c>
      <c r="C397" s="291"/>
      <c r="D397" s="291"/>
      <c r="E397" s="291"/>
      <c r="F397" s="291"/>
      <c r="G397" s="291"/>
      <c r="H397" s="291"/>
      <c r="I397" s="291"/>
      <c r="J397" s="291"/>
      <c r="K397" s="291"/>
      <c r="L397" s="291"/>
      <c r="M397" s="281">
        <f t="shared" si="69"/>
        <v>0</v>
      </c>
      <c r="N397" s="279"/>
    </row>
    <row r="398" spans="1:14" customFormat="1" ht="25.5" customHeight="1">
      <c r="A398" s="89">
        <v>852</v>
      </c>
      <c r="B398" s="86" t="s">
        <v>514</v>
      </c>
      <c r="C398" s="291"/>
      <c r="D398" s="291"/>
      <c r="E398" s="291"/>
      <c r="F398" s="291"/>
      <c r="G398" s="291"/>
      <c r="H398" s="291"/>
      <c r="I398" s="291"/>
      <c r="J398" s="291"/>
      <c r="K398" s="291"/>
      <c r="L398" s="291"/>
      <c r="M398" s="281">
        <f t="shared" si="69"/>
        <v>0</v>
      </c>
      <c r="N398" s="279"/>
    </row>
    <row r="399" spans="1:14" customFormat="1" ht="25.5" customHeight="1">
      <c r="A399" s="89">
        <v>853</v>
      </c>
      <c r="B399" s="86" t="s">
        <v>515</v>
      </c>
      <c r="C399" s="291"/>
      <c r="D399" s="291"/>
      <c r="E399" s="291"/>
      <c r="F399" s="291"/>
      <c r="G399" s="291"/>
      <c r="H399" s="291"/>
      <c r="I399" s="291"/>
      <c r="J399" s="291"/>
      <c r="K399" s="291"/>
      <c r="L399" s="291"/>
      <c r="M399" s="281">
        <f t="shared" si="69"/>
        <v>0</v>
      </c>
      <c r="N399" s="279"/>
    </row>
    <row r="400" spans="1:14" s="177" customFormat="1" ht="25.5" customHeight="1">
      <c r="A400" s="172">
        <v>9000</v>
      </c>
      <c r="B400" s="173" t="s">
        <v>516</v>
      </c>
      <c r="C400" s="285">
        <f t="shared" ref="C400:N400" si="71">C401+C410+C419+C422+C425+C427+C430</f>
        <v>0</v>
      </c>
      <c r="D400" s="285">
        <f>D401+D410+D419+D422+D425+D427+D430</f>
        <v>0</v>
      </c>
      <c r="E400" s="285">
        <f t="shared" si="71"/>
        <v>0</v>
      </c>
      <c r="F400" s="285">
        <f t="shared" si="71"/>
        <v>0</v>
      </c>
      <c r="G400" s="285">
        <f t="shared" si="71"/>
        <v>0</v>
      </c>
      <c r="H400" s="285">
        <f t="shared" si="71"/>
        <v>0</v>
      </c>
      <c r="I400" s="285">
        <f t="shared" si="71"/>
        <v>0</v>
      </c>
      <c r="J400" s="285">
        <f t="shared" si="71"/>
        <v>0</v>
      </c>
      <c r="K400" s="285">
        <f t="shared" si="71"/>
        <v>0</v>
      </c>
      <c r="L400" s="285">
        <f t="shared" si="71"/>
        <v>0</v>
      </c>
      <c r="M400" s="285">
        <f t="shared" si="69"/>
        <v>0</v>
      </c>
      <c r="N400" s="286">
        <f t="shared" si="71"/>
        <v>0</v>
      </c>
    </row>
    <row r="401" spans="1:14" customFormat="1" ht="25.5" customHeight="1">
      <c r="A401" s="90">
        <v>9100</v>
      </c>
      <c r="B401" s="78" t="s">
        <v>517</v>
      </c>
      <c r="C401" s="278">
        <f>SUM(C402:C409)</f>
        <v>0</v>
      </c>
      <c r="D401" s="278">
        <f>SUM(D402:D409)</f>
        <v>0</v>
      </c>
      <c r="E401" s="278">
        <f t="shared" ref="E401:N401" si="72">SUM(E402:E409)</f>
        <v>0</v>
      </c>
      <c r="F401" s="278">
        <f t="shared" si="72"/>
        <v>0</v>
      </c>
      <c r="G401" s="278">
        <f t="shared" si="72"/>
        <v>0</v>
      </c>
      <c r="H401" s="278">
        <f t="shared" si="72"/>
        <v>0</v>
      </c>
      <c r="I401" s="278">
        <f t="shared" si="72"/>
        <v>0</v>
      </c>
      <c r="J401" s="278">
        <f t="shared" si="72"/>
        <v>0</v>
      </c>
      <c r="K401" s="278">
        <f t="shared" si="72"/>
        <v>0</v>
      </c>
      <c r="L401" s="278">
        <f t="shared" si="72"/>
        <v>0</v>
      </c>
      <c r="M401" s="278">
        <f t="shared" si="69"/>
        <v>0</v>
      </c>
      <c r="N401" s="284">
        <f t="shared" si="72"/>
        <v>0</v>
      </c>
    </row>
    <row r="402" spans="1:14" customFormat="1" ht="25.5" customHeight="1">
      <c r="A402" s="89">
        <v>911</v>
      </c>
      <c r="B402" s="86" t="s">
        <v>518</v>
      </c>
      <c r="C402" s="280"/>
      <c r="D402" s="280"/>
      <c r="E402" s="280"/>
      <c r="F402" s="280"/>
      <c r="G402" s="280"/>
      <c r="H402" s="280"/>
      <c r="I402" s="280"/>
      <c r="J402" s="280"/>
      <c r="K402" s="280"/>
      <c r="L402" s="280"/>
      <c r="M402" s="281">
        <f t="shared" si="69"/>
        <v>0</v>
      </c>
      <c r="N402" s="279"/>
    </row>
    <row r="403" spans="1:14" customFormat="1" ht="30" customHeight="1">
      <c r="A403" s="89">
        <v>912</v>
      </c>
      <c r="B403" s="86" t="s">
        <v>519</v>
      </c>
      <c r="C403" s="280"/>
      <c r="D403" s="280"/>
      <c r="E403" s="280"/>
      <c r="F403" s="280"/>
      <c r="G403" s="280"/>
      <c r="H403" s="280"/>
      <c r="I403" s="280"/>
      <c r="J403" s="280"/>
      <c r="K403" s="280"/>
      <c r="L403" s="280"/>
      <c r="M403" s="281">
        <f t="shared" si="69"/>
        <v>0</v>
      </c>
      <c r="N403" s="279"/>
    </row>
    <row r="404" spans="1:14" customFormat="1" ht="25.5" customHeight="1">
      <c r="A404" s="89">
        <v>913</v>
      </c>
      <c r="B404" s="86" t="s">
        <v>520</v>
      </c>
      <c r="C404" s="280"/>
      <c r="D404" s="280"/>
      <c r="E404" s="280"/>
      <c r="F404" s="280"/>
      <c r="G404" s="280"/>
      <c r="H404" s="280"/>
      <c r="I404" s="280"/>
      <c r="J404" s="280"/>
      <c r="K404" s="280"/>
      <c r="L404" s="280"/>
      <c r="M404" s="281">
        <f t="shared" si="69"/>
        <v>0</v>
      </c>
      <c r="N404" s="279"/>
    </row>
    <row r="405" spans="1:14" customFormat="1" ht="25.5" customHeight="1">
      <c r="A405" s="89">
        <v>914</v>
      </c>
      <c r="B405" s="86" t="s">
        <v>521</v>
      </c>
      <c r="C405" s="280"/>
      <c r="D405" s="280"/>
      <c r="E405" s="280"/>
      <c r="F405" s="280"/>
      <c r="G405" s="280"/>
      <c r="H405" s="280"/>
      <c r="I405" s="280"/>
      <c r="J405" s="280"/>
      <c r="K405" s="280"/>
      <c r="L405" s="280"/>
      <c r="M405" s="281">
        <f t="shared" si="69"/>
        <v>0</v>
      </c>
      <c r="N405" s="279"/>
    </row>
    <row r="406" spans="1:14" customFormat="1" ht="33" customHeight="1">
      <c r="A406" s="89">
        <v>915</v>
      </c>
      <c r="B406" s="86" t="s">
        <v>522</v>
      </c>
      <c r="C406" s="280"/>
      <c r="D406" s="280"/>
      <c r="E406" s="280"/>
      <c r="F406" s="280"/>
      <c r="G406" s="280"/>
      <c r="H406" s="280"/>
      <c r="I406" s="280"/>
      <c r="J406" s="280"/>
      <c r="K406" s="280"/>
      <c r="L406" s="280"/>
      <c r="M406" s="281">
        <f t="shared" si="69"/>
        <v>0</v>
      </c>
      <c r="N406" s="279"/>
    </row>
    <row r="407" spans="1:14" customFormat="1" ht="25.5" customHeight="1">
      <c r="A407" s="89">
        <v>916</v>
      </c>
      <c r="B407" s="86" t="s">
        <v>523</v>
      </c>
      <c r="C407" s="280"/>
      <c r="D407" s="280"/>
      <c r="E407" s="280"/>
      <c r="F407" s="280"/>
      <c r="G407" s="280"/>
      <c r="H407" s="280"/>
      <c r="I407" s="280"/>
      <c r="J407" s="280"/>
      <c r="K407" s="280"/>
      <c r="L407" s="280"/>
      <c r="M407" s="281">
        <f t="shared" si="69"/>
        <v>0</v>
      </c>
      <c r="N407" s="279"/>
    </row>
    <row r="408" spans="1:14" customFormat="1" ht="27.75" customHeight="1">
      <c r="A408" s="89">
        <v>917</v>
      </c>
      <c r="B408" s="86" t="s">
        <v>524</v>
      </c>
      <c r="C408" s="280"/>
      <c r="D408" s="280"/>
      <c r="E408" s="280"/>
      <c r="F408" s="280"/>
      <c r="G408" s="280"/>
      <c r="H408" s="280"/>
      <c r="I408" s="280"/>
      <c r="J408" s="280"/>
      <c r="K408" s="280"/>
      <c r="L408" s="280"/>
      <c r="M408" s="281">
        <f t="shared" si="69"/>
        <v>0</v>
      </c>
      <c r="N408" s="279"/>
    </row>
    <row r="409" spans="1:14" customFormat="1" ht="25.5" customHeight="1">
      <c r="A409" s="89">
        <v>918</v>
      </c>
      <c r="B409" s="86" t="s">
        <v>525</v>
      </c>
      <c r="C409" s="280"/>
      <c r="D409" s="280"/>
      <c r="E409" s="280"/>
      <c r="F409" s="280"/>
      <c r="G409" s="280"/>
      <c r="H409" s="280"/>
      <c r="I409" s="280"/>
      <c r="J409" s="280"/>
      <c r="K409" s="280"/>
      <c r="L409" s="280"/>
      <c r="M409" s="281">
        <f t="shared" si="69"/>
        <v>0</v>
      </c>
      <c r="N409" s="279"/>
    </row>
    <row r="410" spans="1:14" customFormat="1" ht="25.5" customHeight="1">
      <c r="A410" s="83">
        <v>9200</v>
      </c>
      <c r="B410" s="84" t="s">
        <v>526</v>
      </c>
      <c r="C410" s="278">
        <f t="shared" ref="C410:N410" si="73">SUM(C411:C418)</f>
        <v>0</v>
      </c>
      <c r="D410" s="278">
        <f>SUM(D411:D418)</f>
        <v>0</v>
      </c>
      <c r="E410" s="278">
        <f t="shared" si="73"/>
        <v>0</v>
      </c>
      <c r="F410" s="278">
        <f t="shared" si="73"/>
        <v>0</v>
      </c>
      <c r="G410" s="278">
        <f t="shared" si="73"/>
        <v>0</v>
      </c>
      <c r="H410" s="278">
        <f t="shared" si="73"/>
        <v>0</v>
      </c>
      <c r="I410" s="278">
        <f t="shared" si="73"/>
        <v>0</v>
      </c>
      <c r="J410" s="278">
        <f t="shared" si="73"/>
        <v>0</v>
      </c>
      <c r="K410" s="278">
        <f t="shared" si="73"/>
        <v>0</v>
      </c>
      <c r="L410" s="278">
        <f t="shared" si="73"/>
        <v>0</v>
      </c>
      <c r="M410" s="278">
        <f t="shared" si="69"/>
        <v>0</v>
      </c>
      <c r="N410" s="284">
        <f t="shared" si="73"/>
        <v>0</v>
      </c>
    </row>
    <row r="411" spans="1:14" customFormat="1" ht="25.5" customHeight="1">
      <c r="A411" s="89">
        <v>921</v>
      </c>
      <c r="B411" s="86" t="s">
        <v>527</v>
      </c>
      <c r="C411" s="280"/>
      <c r="D411" s="280"/>
      <c r="E411" s="280"/>
      <c r="F411" s="280"/>
      <c r="G411" s="280"/>
      <c r="H411" s="280"/>
      <c r="I411" s="280"/>
      <c r="J411" s="280"/>
      <c r="K411" s="280"/>
      <c r="L411" s="280"/>
      <c r="M411" s="281">
        <f t="shared" si="69"/>
        <v>0</v>
      </c>
      <c r="N411" s="279"/>
    </row>
    <row r="412" spans="1:14" customFormat="1" ht="25.5" customHeight="1">
      <c r="A412" s="89">
        <v>922</v>
      </c>
      <c r="B412" s="86" t="s">
        <v>528</v>
      </c>
      <c r="C412" s="280"/>
      <c r="D412" s="280"/>
      <c r="E412" s="280"/>
      <c r="F412" s="280"/>
      <c r="G412" s="280"/>
      <c r="H412" s="280"/>
      <c r="I412" s="280"/>
      <c r="J412" s="280"/>
      <c r="K412" s="280"/>
      <c r="L412" s="280"/>
      <c r="M412" s="281">
        <f t="shared" si="69"/>
        <v>0</v>
      </c>
      <c r="N412" s="279"/>
    </row>
    <row r="413" spans="1:14" customFormat="1" ht="25.5" customHeight="1">
      <c r="A413" s="89">
        <v>923</v>
      </c>
      <c r="B413" s="86" t="s">
        <v>529</v>
      </c>
      <c r="C413" s="280"/>
      <c r="D413" s="280"/>
      <c r="E413" s="280"/>
      <c r="F413" s="280"/>
      <c r="G413" s="280"/>
      <c r="H413" s="280"/>
      <c r="I413" s="280"/>
      <c r="J413" s="280"/>
      <c r="K413" s="280"/>
      <c r="L413" s="280"/>
      <c r="M413" s="281">
        <f t="shared" si="69"/>
        <v>0</v>
      </c>
      <c r="N413" s="279"/>
    </row>
    <row r="414" spans="1:14" customFormat="1" ht="25.5" customHeight="1">
      <c r="A414" s="89">
        <v>924</v>
      </c>
      <c r="B414" s="86" t="s">
        <v>530</v>
      </c>
      <c r="C414" s="280"/>
      <c r="D414" s="280"/>
      <c r="E414" s="280"/>
      <c r="F414" s="280"/>
      <c r="G414" s="280"/>
      <c r="H414" s="280"/>
      <c r="I414" s="280"/>
      <c r="J414" s="280"/>
      <c r="K414" s="280"/>
      <c r="L414" s="280"/>
      <c r="M414" s="281">
        <f t="shared" si="69"/>
        <v>0</v>
      </c>
      <c r="N414" s="279"/>
    </row>
    <row r="415" spans="1:14" customFormat="1" ht="24" customHeight="1">
      <c r="A415" s="89">
        <v>925</v>
      </c>
      <c r="B415" s="86" t="s">
        <v>531</v>
      </c>
      <c r="C415" s="280"/>
      <c r="D415" s="280"/>
      <c r="E415" s="280"/>
      <c r="F415" s="280"/>
      <c r="G415" s="280"/>
      <c r="H415" s="280"/>
      <c r="I415" s="280"/>
      <c r="J415" s="280"/>
      <c r="K415" s="280"/>
      <c r="L415" s="280"/>
      <c r="M415" s="281">
        <f t="shared" si="69"/>
        <v>0</v>
      </c>
      <c r="N415" s="279"/>
    </row>
    <row r="416" spans="1:14" customFormat="1" ht="25.5" customHeight="1">
      <c r="A416" s="89">
        <v>926</v>
      </c>
      <c r="B416" s="86" t="s">
        <v>532</v>
      </c>
      <c r="C416" s="280"/>
      <c r="D416" s="280"/>
      <c r="E416" s="280"/>
      <c r="F416" s="280"/>
      <c r="G416" s="280"/>
      <c r="H416" s="280"/>
      <c r="I416" s="280"/>
      <c r="J416" s="280"/>
      <c r="K416" s="280"/>
      <c r="L416" s="280"/>
      <c r="M416" s="281">
        <f t="shared" si="69"/>
        <v>0</v>
      </c>
      <c r="N416" s="279"/>
    </row>
    <row r="417" spans="1:14" customFormat="1" ht="25.5">
      <c r="A417" s="89">
        <v>927</v>
      </c>
      <c r="B417" s="86" t="s">
        <v>533</v>
      </c>
      <c r="C417" s="280"/>
      <c r="D417" s="280"/>
      <c r="E417" s="280"/>
      <c r="F417" s="280"/>
      <c r="G417" s="280"/>
      <c r="H417" s="280"/>
      <c r="I417" s="280"/>
      <c r="J417" s="280"/>
      <c r="K417" s="280"/>
      <c r="L417" s="280"/>
      <c r="M417" s="281">
        <f t="shared" si="69"/>
        <v>0</v>
      </c>
      <c r="N417" s="279"/>
    </row>
    <row r="418" spans="1:14" customFormat="1" ht="25.5" customHeight="1">
      <c r="A418" s="89">
        <v>928</v>
      </c>
      <c r="B418" s="86" t="s">
        <v>534</v>
      </c>
      <c r="C418" s="280"/>
      <c r="D418" s="280"/>
      <c r="E418" s="280"/>
      <c r="F418" s="280"/>
      <c r="G418" s="280"/>
      <c r="H418" s="280"/>
      <c r="I418" s="280"/>
      <c r="J418" s="280"/>
      <c r="K418" s="280"/>
      <c r="L418" s="280"/>
      <c r="M418" s="281">
        <f t="shared" si="69"/>
        <v>0</v>
      </c>
      <c r="N418" s="279"/>
    </row>
    <row r="419" spans="1:14" customFormat="1" ht="25.5" customHeight="1">
      <c r="A419" s="83">
        <v>9300</v>
      </c>
      <c r="B419" s="84" t="s">
        <v>535</v>
      </c>
      <c r="C419" s="278">
        <f t="shared" ref="C419:N419" si="74">SUM(C420:C421)</f>
        <v>0</v>
      </c>
      <c r="D419" s="278">
        <f>SUM(D420:D421)</f>
        <v>0</v>
      </c>
      <c r="E419" s="278">
        <f t="shared" si="74"/>
        <v>0</v>
      </c>
      <c r="F419" s="278">
        <f t="shared" si="74"/>
        <v>0</v>
      </c>
      <c r="G419" s="278">
        <f t="shared" si="74"/>
        <v>0</v>
      </c>
      <c r="H419" s="278">
        <f t="shared" si="74"/>
        <v>0</v>
      </c>
      <c r="I419" s="278">
        <f t="shared" si="74"/>
        <v>0</v>
      </c>
      <c r="J419" s="278">
        <f t="shared" si="74"/>
        <v>0</v>
      </c>
      <c r="K419" s="278">
        <f t="shared" si="74"/>
        <v>0</v>
      </c>
      <c r="L419" s="278">
        <f t="shared" si="74"/>
        <v>0</v>
      </c>
      <c r="M419" s="278">
        <f t="shared" si="69"/>
        <v>0</v>
      </c>
      <c r="N419" s="284">
        <f t="shared" si="74"/>
        <v>0</v>
      </c>
    </row>
    <row r="420" spans="1:14" customFormat="1" ht="25.5" customHeight="1">
      <c r="A420" s="89">
        <v>931</v>
      </c>
      <c r="B420" s="86" t="s">
        <v>536</v>
      </c>
      <c r="C420" s="280"/>
      <c r="D420" s="280"/>
      <c r="E420" s="280"/>
      <c r="F420" s="280"/>
      <c r="G420" s="280"/>
      <c r="H420" s="280"/>
      <c r="I420" s="280"/>
      <c r="J420" s="280"/>
      <c r="K420" s="280"/>
      <c r="L420" s="280"/>
      <c r="M420" s="281">
        <f t="shared" si="69"/>
        <v>0</v>
      </c>
      <c r="N420" s="279"/>
    </row>
    <row r="421" spans="1:14" customFormat="1" ht="25.5" customHeight="1">
      <c r="A421" s="89">
        <v>932</v>
      </c>
      <c r="B421" s="86" t="s">
        <v>537</v>
      </c>
      <c r="C421" s="280"/>
      <c r="D421" s="280"/>
      <c r="E421" s="280"/>
      <c r="F421" s="280"/>
      <c r="G421" s="280"/>
      <c r="H421" s="280"/>
      <c r="I421" s="280"/>
      <c r="J421" s="280"/>
      <c r="K421" s="280"/>
      <c r="L421" s="280"/>
      <c r="M421" s="281">
        <f t="shared" si="69"/>
        <v>0</v>
      </c>
      <c r="N421" s="279"/>
    </row>
    <row r="422" spans="1:14" customFormat="1" ht="25.5" customHeight="1">
      <c r="A422" s="83">
        <v>9400</v>
      </c>
      <c r="B422" s="84" t="s">
        <v>538</v>
      </c>
      <c r="C422" s="278">
        <f t="shared" ref="C422:N422" si="75">SUM(C423:C424)</f>
        <v>0</v>
      </c>
      <c r="D422" s="278">
        <f>SUM(D423:D424)</f>
        <v>0</v>
      </c>
      <c r="E422" s="278">
        <f t="shared" si="75"/>
        <v>0</v>
      </c>
      <c r="F422" s="278">
        <f t="shared" si="75"/>
        <v>0</v>
      </c>
      <c r="G422" s="278">
        <f t="shared" si="75"/>
        <v>0</v>
      </c>
      <c r="H422" s="278">
        <f t="shared" si="75"/>
        <v>0</v>
      </c>
      <c r="I422" s="278">
        <f t="shared" si="75"/>
        <v>0</v>
      </c>
      <c r="J422" s="278">
        <f t="shared" si="75"/>
        <v>0</v>
      </c>
      <c r="K422" s="278">
        <f t="shared" si="75"/>
        <v>0</v>
      </c>
      <c r="L422" s="278">
        <f t="shared" si="75"/>
        <v>0</v>
      </c>
      <c r="M422" s="278">
        <f t="shared" si="69"/>
        <v>0</v>
      </c>
      <c r="N422" s="284">
        <f t="shared" si="75"/>
        <v>0</v>
      </c>
    </row>
    <row r="423" spans="1:14" customFormat="1" ht="25.5" customHeight="1">
      <c r="A423" s="89">
        <v>941</v>
      </c>
      <c r="B423" s="86" t="s">
        <v>539</v>
      </c>
      <c r="C423" s="280"/>
      <c r="D423" s="280"/>
      <c r="E423" s="280"/>
      <c r="F423" s="280"/>
      <c r="G423" s="280"/>
      <c r="H423" s="280"/>
      <c r="I423" s="280"/>
      <c r="J423" s="280"/>
      <c r="K423" s="280"/>
      <c r="L423" s="280"/>
      <c r="M423" s="281">
        <f t="shared" si="69"/>
        <v>0</v>
      </c>
      <c r="N423" s="279"/>
    </row>
    <row r="424" spans="1:14" customFormat="1" ht="25.5" customHeight="1">
      <c r="A424" s="89">
        <v>942</v>
      </c>
      <c r="B424" s="86" t="s">
        <v>540</v>
      </c>
      <c r="C424" s="280"/>
      <c r="D424" s="280"/>
      <c r="E424" s="280"/>
      <c r="F424" s="280"/>
      <c r="G424" s="280"/>
      <c r="H424" s="280"/>
      <c r="I424" s="280"/>
      <c r="J424" s="280"/>
      <c r="K424" s="280"/>
      <c r="L424" s="280"/>
      <c r="M424" s="281">
        <f t="shared" si="69"/>
        <v>0</v>
      </c>
      <c r="N424" s="279"/>
    </row>
    <row r="425" spans="1:14" customFormat="1" ht="25.5" customHeight="1">
      <c r="A425" s="83">
        <v>9500</v>
      </c>
      <c r="B425" s="84" t="s">
        <v>541</v>
      </c>
      <c r="C425" s="278">
        <f t="shared" ref="C425:L425" si="76">SUM(C426:C426)</f>
        <v>0</v>
      </c>
      <c r="D425" s="278">
        <f t="shared" si="76"/>
        <v>0</v>
      </c>
      <c r="E425" s="278">
        <f t="shared" si="76"/>
        <v>0</v>
      </c>
      <c r="F425" s="278">
        <f t="shared" si="76"/>
        <v>0</v>
      </c>
      <c r="G425" s="278">
        <f t="shared" si="76"/>
        <v>0</v>
      </c>
      <c r="H425" s="278">
        <f t="shared" si="76"/>
        <v>0</v>
      </c>
      <c r="I425" s="278">
        <f t="shared" si="76"/>
        <v>0</v>
      </c>
      <c r="J425" s="278">
        <f t="shared" si="76"/>
        <v>0</v>
      </c>
      <c r="K425" s="278">
        <f t="shared" si="76"/>
        <v>0</v>
      </c>
      <c r="L425" s="278">
        <f t="shared" si="76"/>
        <v>0</v>
      </c>
      <c r="M425" s="278">
        <f t="shared" si="69"/>
        <v>0</v>
      </c>
      <c r="N425" s="283"/>
    </row>
    <row r="426" spans="1:14" customFormat="1" ht="25.5" customHeight="1">
      <c r="A426" s="89">
        <v>951</v>
      </c>
      <c r="B426" s="86" t="s">
        <v>542</v>
      </c>
      <c r="C426" s="280"/>
      <c r="D426" s="280"/>
      <c r="E426" s="280"/>
      <c r="F426" s="280"/>
      <c r="G426" s="280"/>
      <c r="H426" s="280"/>
      <c r="I426" s="280"/>
      <c r="J426" s="280"/>
      <c r="K426" s="280"/>
      <c r="L426" s="280"/>
      <c r="M426" s="281">
        <f t="shared" si="69"/>
        <v>0</v>
      </c>
      <c r="N426" s="279"/>
    </row>
    <row r="427" spans="1:14" customFormat="1" ht="25.5" customHeight="1">
      <c r="A427" s="83">
        <v>9600</v>
      </c>
      <c r="B427" s="84" t="s">
        <v>543</v>
      </c>
      <c r="C427" s="278">
        <f t="shared" ref="C427:N427" si="77">SUM(C428:C429)</f>
        <v>0</v>
      </c>
      <c r="D427" s="278">
        <f>SUM(D428:D429)</f>
        <v>0</v>
      </c>
      <c r="E427" s="278">
        <f t="shared" si="77"/>
        <v>0</v>
      </c>
      <c r="F427" s="278">
        <f t="shared" si="77"/>
        <v>0</v>
      </c>
      <c r="G427" s="278">
        <f t="shared" si="77"/>
        <v>0</v>
      </c>
      <c r="H427" s="278">
        <f t="shared" si="77"/>
        <v>0</v>
      </c>
      <c r="I427" s="278">
        <f t="shared" si="77"/>
        <v>0</v>
      </c>
      <c r="J427" s="278">
        <f t="shared" si="77"/>
        <v>0</v>
      </c>
      <c r="K427" s="278">
        <f t="shared" si="77"/>
        <v>0</v>
      </c>
      <c r="L427" s="278">
        <f t="shared" si="77"/>
        <v>0</v>
      </c>
      <c r="M427" s="278">
        <f t="shared" si="69"/>
        <v>0</v>
      </c>
      <c r="N427" s="284">
        <f t="shared" si="77"/>
        <v>0</v>
      </c>
    </row>
    <row r="428" spans="1:14" customFormat="1" ht="25.5" customHeight="1">
      <c r="A428" s="89">
        <v>961</v>
      </c>
      <c r="B428" s="86" t="s">
        <v>544</v>
      </c>
      <c r="C428" s="291"/>
      <c r="D428" s="291"/>
      <c r="E428" s="291"/>
      <c r="F428" s="291"/>
      <c r="G428" s="291"/>
      <c r="H428" s="291"/>
      <c r="I428" s="291"/>
      <c r="J428" s="291"/>
      <c r="K428" s="291"/>
      <c r="L428" s="291"/>
      <c r="M428" s="281">
        <f t="shared" si="69"/>
        <v>0</v>
      </c>
      <c r="N428" s="279"/>
    </row>
    <row r="429" spans="1:14" customFormat="1" ht="36" customHeight="1">
      <c r="A429" s="89">
        <v>962</v>
      </c>
      <c r="B429" s="86" t="s">
        <v>545</v>
      </c>
      <c r="C429" s="291"/>
      <c r="D429" s="291"/>
      <c r="E429" s="291"/>
      <c r="F429" s="291"/>
      <c r="G429" s="291"/>
      <c r="H429" s="291"/>
      <c r="I429" s="291"/>
      <c r="J429" s="291"/>
      <c r="K429" s="291"/>
      <c r="L429" s="291"/>
      <c r="M429" s="281">
        <f t="shared" si="69"/>
        <v>0</v>
      </c>
      <c r="N429" s="279"/>
    </row>
    <row r="430" spans="1:14" customFormat="1" ht="25.5" customHeight="1">
      <c r="A430" s="90">
        <v>9900</v>
      </c>
      <c r="B430" s="78" t="s">
        <v>546</v>
      </c>
      <c r="C430" s="278">
        <f t="shared" ref="C430:N430" si="78">SUM(C431)</f>
        <v>0</v>
      </c>
      <c r="D430" s="278">
        <f t="shared" si="78"/>
        <v>0</v>
      </c>
      <c r="E430" s="278">
        <f t="shared" si="78"/>
        <v>0</v>
      </c>
      <c r="F430" s="278">
        <f t="shared" si="78"/>
        <v>0</v>
      </c>
      <c r="G430" s="278">
        <f t="shared" si="78"/>
        <v>0</v>
      </c>
      <c r="H430" s="278">
        <f t="shared" si="78"/>
        <v>0</v>
      </c>
      <c r="I430" s="278">
        <f t="shared" si="78"/>
        <v>0</v>
      </c>
      <c r="J430" s="278">
        <f t="shared" si="78"/>
        <v>0</v>
      </c>
      <c r="K430" s="278">
        <f t="shared" si="78"/>
        <v>0</v>
      </c>
      <c r="L430" s="278">
        <f t="shared" si="78"/>
        <v>0</v>
      </c>
      <c r="M430" s="278">
        <f t="shared" si="69"/>
        <v>0</v>
      </c>
      <c r="N430" s="284">
        <f t="shared" si="78"/>
        <v>0</v>
      </c>
    </row>
    <row r="431" spans="1:14" customFormat="1" ht="25.5" customHeight="1">
      <c r="A431" s="89">
        <v>991</v>
      </c>
      <c r="B431" s="86" t="s">
        <v>547</v>
      </c>
      <c r="C431" s="280"/>
      <c r="D431" s="280"/>
      <c r="E431" s="280"/>
      <c r="F431" s="280"/>
      <c r="G431" s="280"/>
      <c r="H431" s="280"/>
      <c r="I431" s="280"/>
      <c r="J431" s="280"/>
      <c r="K431" s="280"/>
      <c r="L431" s="280"/>
      <c r="M431" s="281">
        <f t="shared" si="69"/>
        <v>0</v>
      </c>
      <c r="N431" s="279"/>
    </row>
    <row r="432" spans="1:14" customFormat="1" ht="3" customHeight="1">
      <c r="A432" s="145"/>
      <c r="B432" s="146"/>
      <c r="C432" s="293"/>
      <c r="D432" s="293"/>
      <c r="E432" s="293"/>
      <c r="F432" s="293"/>
      <c r="G432" s="293"/>
      <c r="H432" s="293"/>
      <c r="I432" s="293"/>
      <c r="J432" s="293"/>
      <c r="K432" s="293"/>
      <c r="L432" s="293"/>
      <c r="M432" s="294"/>
      <c r="N432" s="279"/>
    </row>
    <row r="433" spans="1:15" s="178" customFormat="1" ht="25.5" customHeight="1" thickBot="1">
      <c r="A433" s="179"/>
      <c r="B433" s="180" t="s">
        <v>548</v>
      </c>
      <c r="C433" s="295">
        <f>C6+C43+C108+C193+C253+C312+C334+C382+C400</f>
        <v>9032597.1449999996</v>
      </c>
      <c r="D433" s="295">
        <f>D6+D43+D108+D193+D253+D312+D334+D382+D400</f>
        <v>0</v>
      </c>
      <c r="E433" s="295">
        <f t="shared" ref="E433:M433" si="79">E6+E43+E108+E193+E253+E312+E334+E382+E400</f>
        <v>0</v>
      </c>
      <c r="F433" s="295">
        <f t="shared" si="79"/>
        <v>0</v>
      </c>
      <c r="G433" s="295">
        <f t="shared" si="79"/>
        <v>0</v>
      </c>
      <c r="H433" s="295">
        <f t="shared" si="79"/>
        <v>0</v>
      </c>
      <c r="I433" s="295">
        <f t="shared" si="79"/>
        <v>0</v>
      </c>
      <c r="J433" s="295">
        <f t="shared" si="79"/>
        <v>0</v>
      </c>
      <c r="K433" s="295">
        <f t="shared" si="79"/>
        <v>0</v>
      </c>
      <c r="L433" s="295">
        <f t="shared" si="79"/>
        <v>0</v>
      </c>
      <c r="M433" s="297">
        <f t="shared" si="79"/>
        <v>9032597.1449999996</v>
      </c>
      <c r="N433" s="296">
        <f>N6+N43+N108+N193+N253+N312+N334+N382+N400</f>
        <v>0</v>
      </c>
      <c r="O433" s="181"/>
    </row>
    <row r="434" spans="1:15" ht="15" hidden="1"/>
    <row r="435" spans="1:15" ht="15.75" hidden="1">
      <c r="O435" s="51"/>
    </row>
    <row r="436" spans="1:15" ht="15" hidden="1" customHeight="1"/>
    <row r="437" spans="1:15" ht="15" hidden="1" customHeight="1"/>
    <row r="438" spans="1:15" ht="15" hidden="1" customHeight="1"/>
    <row r="439" spans="1:15" ht="15" hidden="1" customHeight="1"/>
    <row r="440" spans="1:15" ht="15" hidden="1" customHeight="1"/>
    <row r="441" spans="1:15" ht="15" hidden="1" customHeight="1"/>
    <row r="442" spans="1:15" ht="15" hidden="1" customHeight="1"/>
    <row r="443" spans="1:15" ht="15" hidden="1" customHeight="1"/>
    <row r="444" spans="1:15" ht="15" hidden="1" customHeight="1"/>
    <row r="445" spans="1:15" ht="15" hidden="1" customHeight="1"/>
    <row r="446" spans="1:15" ht="15" hidden="1" customHeight="1"/>
    <row r="447" spans="1:15" ht="15" hidden="1" customHeight="1"/>
    <row r="448" spans="1:15" ht="15" hidden="1" customHeight="1"/>
    <row r="449" ht="15" hidden="1" customHeight="1"/>
    <row r="450" ht="15" hidden="1" customHeight="1"/>
    <row r="451" ht="15" hidden="1" customHeight="1"/>
    <row r="452" ht="15" hidden="1" customHeight="1"/>
    <row r="453" ht="15" hidden="1" customHeight="1"/>
    <row r="454" ht="15" hidden="1" customHeight="1"/>
    <row r="455" ht="15" hidden="1" customHeight="1"/>
    <row r="456" ht="15" hidden="1" customHeight="1"/>
    <row r="457" ht="15" hidden="1" customHeight="1"/>
    <row r="458" ht="15" hidden="1" customHeight="1"/>
    <row r="459" ht="15" hidden="1" customHeight="1"/>
    <row r="460" ht="15" hidden="1" customHeight="1"/>
    <row r="461" ht="15" hidden="1" customHeight="1"/>
    <row r="462" ht="15" hidden="1" customHeight="1"/>
    <row r="463" ht="15" hidden="1" customHeight="1"/>
    <row r="464" ht="15" hidden="1" customHeight="1"/>
    <row r="465" ht="15" hidden="1" customHeight="1"/>
    <row r="466" ht="15" hidden="1" customHeight="1"/>
    <row r="467" ht="15" hidden="1" customHeight="1"/>
    <row r="468" ht="15" hidden="1" customHeight="1"/>
    <row r="469" ht="15" hidden="1" customHeight="1"/>
    <row r="470" ht="15" hidden="1" customHeight="1"/>
    <row r="471" ht="15" hidden="1" customHeight="1"/>
    <row r="472" ht="15" hidden="1" customHeight="1"/>
    <row r="473" ht="15" hidden="1" customHeight="1"/>
    <row r="474" ht="15" hidden="1" customHeight="1"/>
    <row r="475" ht="15" hidden="1" customHeight="1"/>
    <row r="476" ht="15" hidden="1" customHeight="1"/>
    <row r="477" ht="15" hidden="1" customHeight="1"/>
    <row r="478" ht="15" hidden="1" customHeight="1"/>
    <row r="479" ht="15" hidden="1" customHeight="1"/>
    <row r="480" ht="15" hidden="1" customHeight="1"/>
    <row r="481" ht="15" hidden="1" customHeight="1"/>
    <row r="482" ht="15" hidden="1" customHeight="1"/>
    <row r="483" ht="15" hidden="1" customHeight="1"/>
    <row r="484" ht="15" hidden="1" customHeight="1"/>
    <row r="485" ht="15" hidden="1" customHeight="1"/>
    <row r="486" ht="15" hidden="1" customHeight="1"/>
    <row r="487" ht="15" hidden="1" customHeight="1"/>
    <row r="488" ht="15" hidden="1" customHeight="1"/>
    <row r="489" ht="15" hidden="1" customHeight="1"/>
    <row r="490" ht="15" hidden="1" customHeight="1"/>
    <row r="491" ht="15" hidden="1" customHeight="1"/>
    <row r="492" ht="15" hidden="1" customHeight="1"/>
    <row r="493" ht="15" hidden="1" customHeight="1"/>
    <row r="494" ht="15" hidden="1" customHeight="1"/>
    <row r="495" ht="15" hidden="1" customHeight="1"/>
    <row r="496" ht="15" hidden="1" customHeight="1"/>
    <row r="497" ht="15" hidden="1" customHeight="1"/>
    <row r="498" ht="15" hidden="1" customHeight="1"/>
    <row r="499" ht="15" hidden="1" customHeight="1"/>
    <row r="500" ht="15" hidden="1" customHeight="1"/>
    <row r="501" ht="15" hidden="1" customHeight="1"/>
    <row r="502" ht="15" hidden="1" customHeight="1"/>
    <row r="503" ht="15" hidden="1" customHeight="1"/>
    <row r="504" ht="15" hidden="1" customHeight="1"/>
    <row r="505" ht="15" hidden="1" customHeight="1"/>
    <row r="506" ht="15" hidden="1" customHeight="1"/>
    <row r="507" ht="15" hidden="1" customHeight="1"/>
    <row r="508" ht="15" hidden="1" customHeight="1"/>
    <row r="509" ht="15" hidden="1" customHeight="1"/>
    <row r="510" ht="15" hidden="1" customHeight="1"/>
    <row r="511" ht="15" hidden="1" customHeight="1"/>
    <row r="512" ht="15" hidden="1" customHeight="1"/>
    <row r="513" ht="15" hidden="1" customHeight="1"/>
    <row r="514" ht="15" hidden="1" customHeight="1"/>
    <row r="515" ht="15" hidden="1" customHeight="1"/>
    <row r="516" ht="15" hidden="1" customHeight="1"/>
    <row r="517" ht="15" hidden="1" customHeight="1"/>
    <row r="518" ht="15" hidden="1" customHeight="1"/>
    <row r="519" ht="15" hidden="1" customHeight="1"/>
    <row r="520" ht="15" hidden="1" customHeight="1"/>
    <row r="521" ht="15" hidden="1" customHeight="1"/>
    <row r="522" ht="15" hidden="1" customHeight="1"/>
  </sheetData>
  <sheetProtection algorithmName="SHA-512" hashValue="3qUSSeM0UhlSJ798eoBHUzm2cf8/9l3LYeaM9IjgBY6mTwgIujOoI/IRgmamOhhLxcQ1CMUwx8bbwBRyJQeiGg==" saltValue="LJrYXTt8Lsgl0TLHQ3LSIA==" spinCount="100000" sheet="1" objects="1" scenarios="1"/>
  <mergeCells count="7">
    <mergeCell ref="A1:N1"/>
    <mergeCell ref="A2:N2"/>
    <mergeCell ref="M3:M4"/>
    <mergeCell ref="A3:A4"/>
    <mergeCell ref="B3:B4"/>
    <mergeCell ref="J3:L3"/>
    <mergeCell ref="C3:I3"/>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errorTitle="Valor no valido" error="La información que intenta ingresar es un números negativos o texto, favor de verificarlo." sqref="M10 M332:M333 M264 M270:M275 M255:M256 M323:M330 M314:M321 M259:M260 M285:M286 M13:M14 M281 M140">
      <formula1>0</formula1>
    </dataValidation>
    <dataValidation type="whole" operator="greaterThan" allowBlank="1" showInputMessage="1" showErrorMessage="1" errorTitle="Valor no valido" error="La información que intenta ingresar es un números negativos o texto, favor de verificarlo." sqref="N246:N248 N243:N244 M431:M432 M426 M262:M263 M221:M228 M411:M418 M402:M409 M298:M301 M339:M347 M356:M364 M168:M176 M288:M296 M265 M58:M66 M277 M366:M374 M15:M16 M205:M209 M428:M429 M184:M192 M279:M280 M178:M182 M336:M337 M141:M148 M130:M138 M110:M118 M230:M232 M99:M107 M95:M97 M89:M93 M86:M87 M78:M84 M68:M76 M54:M56 M45:M52 M41:M42 M39 M303:M311 M27:M30 M32:M37 M420:M421 M234:M240 M250:M252 M160:M166 M11 M423:M424 M376:M377 M242:M248 M211:M219 M267:M268 M195:M203 M18:M25 M8:M9 M397:M399 M391:M395 M384:M389 M349:M354 M379:M381 M120:M128 M282:M284 M257:M258 M150:M158 C243:L243 C241:N241">
      <formula1>0</formula1>
    </dataValidation>
    <dataValidation operator="greaterThan" allowBlank="1" showInputMessage="1" showErrorMessage="1" errorTitle="Valor no valido" error="La información que intenta ingresar es un números negativos o texto, favor de verificarlo." sqref="C195:L203 C391:L395 C384:L389 C376:L377 C356:L364 C250:L252 C242:L242 C234:L240 C211:L219 C58:L66 C397:L399 C428:L429"/>
    <dataValidation operator="greaterThanOrEqual" allowBlank="1" showInputMessage="1" showErrorMessage="1" errorTitle="Valor no valido" error="La información que intenta ingresar es un números negativos o texto, favor de verificarlo." sqref="C230:L232 C323:L330 C314:L321 C332:L333"/>
  </dataValidations>
  <printOptions horizontalCentered="1"/>
  <pageMargins left="0.9055118110236221" right="0.23622047244094491" top="0.39370078740157483" bottom="0.47244094488188981" header="0.31496062992125984" footer="0.23622047244094491"/>
  <pageSetup paperSize="5" scale="65" orientation="landscape" r:id="rId1"/>
  <headerFooter>
    <oddFooter>&amp;L&amp;"-,Cursiva"&amp;10     Ejercicio Fiscal 2019&amp;R&amp;"-,Cursiva"&amp;10Página &amp;P de &amp;N&amp;K00+000--&amp;"-,Normal"------</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00736F"/>
  </sheetPr>
  <dimension ref="A1:L96"/>
  <sheetViews>
    <sheetView showGridLines="0" zoomScale="110" zoomScaleNormal="110" workbookViewId="0">
      <selection activeCell="H28" sqref="H28"/>
    </sheetView>
  </sheetViews>
  <sheetFormatPr baseColWidth="10" defaultColWidth="11.42578125" defaultRowHeight="12.75" customHeight="1"/>
  <cols>
    <col min="1" max="1" width="4.85546875" style="4" customWidth="1"/>
    <col min="2" max="2" width="32.85546875" style="3" customWidth="1"/>
    <col min="3" max="3" width="14.28515625" style="11" customWidth="1"/>
    <col min="4" max="4" width="28.85546875" style="12" customWidth="1"/>
    <col min="5" max="8" width="15.42578125" style="3" customWidth="1"/>
    <col min="9" max="9" width="13" style="3" customWidth="1"/>
    <col min="10" max="12" width="16.85546875" style="3" customWidth="1"/>
    <col min="13" max="16384" width="11.42578125" style="45"/>
  </cols>
  <sheetData>
    <row r="1" spans="1:12" ht="30" customHeight="1">
      <c r="A1" s="440" t="s">
        <v>1103</v>
      </c>
      <c r="B1" s="441"/>
      <c r="C1" s="441"/>
      <c r="D1" s="441"/>
      <c r="E1" s="441"/>
      <c r="F1" s="441"/>
      <c r="G1" s="441"/>
      <c r="H1" s="441"/>
      <c r="I1" s="441"/>
      <c r="J1" s="441"/>
      <c r="K1" s="441"/>
      <c r="L1" s="441"/>
    </row>
    <row r="2" spans="1:12" ht="27.75" customHeight="1">
      <c r="A2" s="442" t="str">
        <f>'ESTIMACIÓN DE INGRESOS'!A2:C2</f>
        <v>Nombre del Municipio: Degollado, Jalisco</v>
      </c>
      <c r="B2" s="443"/>
      <c r="C2" s="443"/>
      <c r="D2" s="443"/>
      <c r="E2" s="443"/>
      <c r="F2" s="443"/>
      <c r="G2" s="443"/>
      <c r="H2" s="443"/>
      <c r="I2" s="443"/>
      <c r="J2" s="443"/>
      <c r="K2" s="443"/>
      <c r="L2" s="443"/>
    </row>
    <row r="3" spans="1:12" ht="17.25" customHeight="1">
      <c r="A3" s="447" t="s">
        <v>5</v>
      </c>
      <c r="B3" s="447"/>
      <c r="C3" s="447"/>
      <c r="D3" s="447"/>
      <c r="E3" s="444" t="s">
        <v>1094</v>
      </c>
      <c r="F3" s="444" t="s">
        <v>1095</v>
      </c>
      <c r="G3" s="445" t="s">
        <v>905</v>
      </c>
      <c r="H3" s="444" t="s">
        <v>906</v>
      </c>
      <c r="I3" s="446" t="s">
        <v>907</v>
      </c>
      <c r="J3" s="444" t="s">
        <v>1093</v>
      </c>
      <c r="K3" s="444" t="s">
        <v>1096</v>
      </c>
      <c r="L3" s="444" t="s">
        <v>1097</v>
      </c>
    </row>
    <row r="4" spans="1:12" ht="10.9" customHeight="1">
      <c r="A4" s="447"/>
      <c r="B4" s="447"/>
      <c r="C4" s="447"/>
      <c r="D4" s="447"/>
      <c r="E4" s="444"/>
      <c r="F4" s="444"/>
      <c r="G4" s="445"/>
      <c r="H4" s="444"/>
      <c r="I4" s="446"/>
      <c r="J4" s="444"/>
      <c r="K4" s="444"/>
      <c r="L4" s="444"/>
    </row>
    <row r="5" spans="1:12" ht="17.45" customHeight="1">
      <c r="A5" s="367" t="s">
        <v>6</v>
      </c>
      <c r="B5" s="368"/>
      <c r="C5" s="368"/>
      <c r="D5" s="368"/>
      <c r="E5" s="368"/>
      <c r="F5" s="368"/>
      <c r="G5" s="368"/>
      <c r="H5" s="367"/>
      <c r="I5" s="369"/>
      <c r="J5" s="45"/>
      <c r="K5" s="45"/>
      <c r="L5" s="359"/>
    </row>
    <row r="6" spans="1:12" ht="17.45" customHeight="1">
      <c r="A6" s="227">
        <v>1</v>
      </c>
      <c r="B6" s="455" t="s">
        <v>7</v>
      </c>
      <c r="C6" s="455"/>
      <c r="D6" s="455"/>
      <c r="E6" s="300">
        <f>SUM(E7:E15)</f>
        <v>0</v>
      </c>
      <c r="F6" s="300">
        <f>SUM(F7:F15)</f>
        <v>0</v>
      </c>
      <c r="G6" s="370">
        <f>SUM(G7:G15)</f>
        <v>0</v>
      </c>
      <c r="H6" s="377">
        <f>SUM(H7:H15)</f>
        <v>0</v>
      </c>
      <c r="I6" s="228" t="e">
        <f>H6/E6-1</f>
        <v>#DIV/0!</v>
      </c>
      <c r="J6" s="300">
        <f>SUM(J7:J15)</f>
        <v>0</v>
      </c>
      <c r="K6" s="300">
        <f>SUM(K7:K15)</f>
        <v>0</v>
      </c>
      <c r="L6" s="360">
        <f>SUM(L7:L15)</f>
        <v>0</v>
      </c>
    </row>
    <row r="7" spans="1:12" ht="15" customHeight="1">
      <c r="A7" s="122">
        <v>1.1000000000000001</v>
      </c>
      <c r="B7" s="463" t="s">
        <v>8</v>
      </c>
      <c r="C7" s="463"/>
      <c r="D7" s="463"/>
      <c r="E7" s="301"/>
      <c r="F7" s="301"/>
      <c r="G7" s="371"/>
      <c r="H7" s="378">
        <f>'ESTIMACIÓN DE INGRESOS'!$C$7</f>
        <v>0</v>
      </c>
      <c r="I7" s="123" t="e">
        <f>H7/E7-1</f>
        <v>#DIV/0!</v>
      </c>
      <c r="J7" s="301"/>
      <c r="K7" s="301"/>
      <c r="L7" s="361"/>
    </row>
    <row r="8" spans="1:12" ht="15" customHeight="1">
      <c r="A8" s="122">
        <v>1.2</v>
      </c>
      <c r="B8" s="463" t="s">
        <v>9</v>
      </c>
      <c r="C8" s="463"/>
      <c r="D8" s="463"/>
      <c r="E8" s="301"/>
      <c r="F8" s="301"/>
      <c r="G8" s="371"/>
      <c r="H8" s="378">
        <f>'ESTIMACIÓN DE INGRESOS'!$C$9</f>
        <v>0</v>
      </c>
      <c r="I8" s="123" t="e">
        <f t="shared" ref="I8:I28" si="0">H8/E8-1</f>
        <v>#DIV/0!</v>
      </c>
      <c r="J8" s="301"/>
      <c r="K8" s="301"/>
      <c r="L8" s="361"/>
    </row>
    <row r="9" spans="1:12" ht="15" customHeight="1">
      <c r="A9" s="122">
        <v>1.3</v>
      </c>
      <c r="B9" s="463" t="s">
        <v>10</v>
      </c>
      <c r="C9" s="463"/>
      <c r="D9" s="463"/>
      <c r="E9" s="302"/>
      <c r="F9" s="302"/>
      <c r="G9" s="372"/>
      <c r="H9" s="378">
        <f>'ESTIMACIÓN DE INGRESOS'!C13</f>
        <v>0</v>
      </c>
      <c r="I9" s="123" t="e">
        <f t="shared" si="0"/>
        <v>#DIV/0!</v>
      </c>
      <c r="J9" s="302"/>
      <c r="K9" s="302"/>
      <c r="L9" s="362"/>
    </row>
    <row r="10" spans="1:12" ht="15" customHeight="1">
      <c r="A10" s="122">
        <v>1.4</v>
      </c>
      <c r="B10" s="463" t="s">
        <v>11</v>
      </c>
      <c r="C10" s="463"/>
      <c r="D10" s="463"/>
      <c r="E10" s="302"/>
      <c r="F10" s="302"/>
      <c r="G10" s="372"/>
      <c r="H10" s="378">
        <f>'ESTIMACIÓN DE INGRESOS'!C14</f>
        <v>0</v>
      </c>
      <c r="I10" s="123" t="e">
        <f t="shared" si="0"/>
        <v>#DIV/0!</v>
      </c>
      <c r="J10" s="302"/>
      <c r="K10" s="302"/>
      <c r="L10" s="362"/>
    </row>
    <row r="11" spans="1:12" ht="15" customHeight="1">
      <c r="A11" s="122">
        <v>1.5</v>
      </c>
      <c r="B11" s="463" t="s">
        <v>12</v>
      </c>
      <c r="C11" s="463"/>
      <c r="D11" s="463"/>
      <c r="E11" s="302"/>
      <c r="F11" s="302"/>
      <c r="G11" s="372"/>
      <c r="H11" s="378">
        <f>'ESTIMACIÓN DE INGRESOS'!C15</f>
        <v>0</v>
      </c>
      <c r="I11" s="123" t="e">
        <f t="shared" si="0"/>
        <v>#DIV/0!</v>
      </c>
      <c r="J11" s="302"/>
      <c r="K11" s="302"/>
      <c r="L11" s="362"/>
    </row>
    <row r="12" spans="1:12" ht="15" customHeight="1">
      <c r="A12" s="122">
        <v>1.6</v>
      </c>
      <c r="B12" s="463" t="s">
        <v>13</v>
      </c>
      <c r="C12" s="463"/>
      <c r="D12" s="463"/>
      <c r="E12" s="302"/>
      <c r="F12" s="302"/>
      <c r="G12" s="372"/>
      <c r="H12" s="378">
        <f>'ESTIMACIÓN DE INGRESOS'!C16</f>
        <v>0</v>
      </c>
      <c r="I12" s="123" t="e">
        <f t="shared" si="0"/>
        <v>#DIV/0!</v>
      </c>
      <c r="J12" s="302"/>
      <c r="K12" s="302"/>
      <c r="L12" s="362"/>
    </row>
    <row r="13" spans="1:12" ht="15" customHeight="1">
      <c r="A13" s="122">
        <v>1.7</v>
      </c>
      <c r="B13" s="459" t="s">
        <v>1108</v>
      </c>
      <c r="C13" s="460"/>
      <c r="D13" s="461"/>
      <c r="E13" s="301"/>
      <c r="F13" s="301"/>
      <c r="G13" s="371"/>
      <c r="H13" s="378">
        <f>'ESTIMACIÓN DE INGRESOS'!C17</f>
        <v>0</v>
      </c>
      <c r="I13" s="123" t="e">
        <f t="shared" si="0"/>
        <v>#DIV/0!</v>
      </c>
      <c r="J13" s="301"/>
      <c r="K13" s="301"/>
      <c r="L13" s="361"/>
    </row>
    <row r="14" spans="1:12" ht="15" customHeight="1">
      <c r="A14" s="122">
        <v>1.8</v>
      </c>
      <c r="B14" s="459" t="s">
        <v>14</v>
      </c>
      <c r="C14" s="460"/>
      <c r="D14" s="461"/>
      <c r="E14" s="301"/>
      <c r="F14" s="301"/>
      <c r="G14" s="371"/>
      <c r="H14" s="378">
        <f>'ESTIMACIÓN DE INGRESOS'!C23</f>
        <v>0</v>
      </c>
      <c r="I14" s="124" t="e">
        <f t="shared" ref="I14" si="1">H14/E14-1</f>
        <v>#DIV/0!</v>
      </c>
      <c r="J14" s="301"/>
      <c r="K14" s="301"/>
      <c r="L14" s="361"/>
    </row>
    <row r="15" spans="1:12" ht="24.6" customHeight="1">
      <c r="A15" s="122">
        <v>1.9</v>
      </c>
      <c r="B15" s="462" t="s">
        <v>1105</v>
      </c>
      <c r="C15" s="460"/>
      <c r="D15" s="461"/>
      <c r="E15" s="301"/>
      <c r="F15" s="301"/>
      <c r="G15" s="371"/>
      <c r="H15" s="378">
        <f>'ESTIMACIÓN DE INGRESOS'!C24</f>
        <v>0</v>
      </c>
      <c r="I15" s="124" t="e">
        <f t="shared" si="0"/>
        <v>#DIV/0!</v>
      </c>
      <c r="J15" s="301"/>
      <c r="K15" s="301"/>
      <c r="L15" s="361"/>
    </row>
    <row r="16" spans="1:12" ht="17.45" customHeight="1">
      <c r="A16" s="223">
        <v>2</v>
      </c>
      <c r="B16" s="452" t="s">
        <v>15</v>
      </c>
      <c r="C16" s="452"/>
      <c r="D16" s="452"/>
      <c r="E16" s="303">
        <f>SUM(E17:E21)</f>
        <v>0</v>
      </c>
      <c r="F16" s="303">
        <f>SUM(F17:F21)</f>
        <v>0</v>
      </c>
      <c r="G16" s="373">
        <f>SUM(G17:G21)</f>
        <v>0</v>
      </c>
      <c r="H16" s="379">
        <f>SUM(H17:H21)</f>
        <v>0</v>
      </c>
      <c r="I16" s="224" t="e">
        <f t="shared" si="0"/>
        <v>#DIV/0!</v>
      </c>
      <c r="J16" s="303">
        <f>SUM(J17:J21)</f>
        <v>0</v>
      </c>
      <c r="K16" s="303">
        <f>SUM(K17:K21)</f>
        <v>0</v>
      </c>
      <c r="L16" s="363">
        <f>SUM(L17:L21)</f>
        <v>0</v>
      </c>
    </row>
    <row r="17" spans="1:12">
      <c r="A17" s="122">
        <v>2.1</v>
      </c>
      <c r="B17" s="459" t="s">
        <v>862</v>
      </c>
      <c r="C17" s="460"/>
      <c r="D17" s="461"/>
      <c r="E17" s="301"/>
      <c r="F17" s="301"/>
      <c r="G17" s="371"/>
      <c r="H17" s="378">
        <f>'ESTIMACIÓN DE INGRESOS'!C26</f>
        <v>0</v>
      </c>
      <c r="I17" s="123" t="e">
        <f>H17/E17-1</f>
        <v>#DIV/0!</v>
      </c>
      <c r="J17" s="301"/>
      <c r="K17" s="301"/>
      <c r="L17" s="361"/>
    </row>
    <row r="18" spans="1:12" ht="15" customHeight="1">
      <c r="A18" s="122">
        <v>2.2000000000000002</v>
      </c>
      <c r="B18" s="459" t="s">
        <v>863</v>
      </c>
      <c r="C18" s="460"/>
      <c r="D18" s="461"/>
      <c r="E18" s="302"/>
      <c r="F18" s="302"/>
      <c r="G18" s="372"/>
      <c r="H18" s="378">
        <f>'ESTIMACIÓN DE INGRESOS'!C27</f>
        <v>0</v>
      </c>
      <c r="I18" s="123" t="e">
        <f>H18/E18-1</f>
        <v>#DIV/0!</v>
      </c>
      <c r="J18" s="302"/>
      <c r="K18" s="302"/>
      <c r="L18" s="362"/>
    </row>
    <row r="19" spans="1:12" ht="15" customHeight="1">
      <c r="A19" s="122">
        <v>2.2999999999999998</v>
      </c>
      <c r="B19" s="459" t="s">
        <v>864</v>
      </c>
      <c r="C19" s="460"/>
      <c r="D19" s="461"/>
      <c r="E19" s="302"/>
      <c r="F19" s="302"/>
      <c r="G19" s="372"/>
      <c r="H19" s="378">
        <f>'ESTIMACIÓN DE INGRESOS'!C28</f>
        <v>0</v>
      </c>
      <c r="I19" s="123" t="e">
        <f>H19/E19-1</f>
        <v>#DIV/0!</v>
      </c>
      <c r="J19" s="302"/>
      <c r="K19" s="302"/>
      <c r="L19" s="362"/>
    </row>
    <row r="20" spans="1:12" ht="15" customHeight="1">
      <c r="A20" s="122">
        <v>2.4</v>
      </c>
      <c r="B20" s="459" t="s">
        <v>865</v>
      </c>
      <c r="C20" s="460"/>
      <c r="D20" s="461"/>
      <c r="E20" s="301"/>
      <c r="F20" s="301"/>
      <c r="G20" s="371"/>
      <c r="H20" s="378">
        <f>'ESTIMACIÓN DE INGRESOS'!C29</f>
        <v>0</v>
      </c>
      <c r="I20" s="123" t="e">
        <f>H20/E20-1</f>
        <v>#DIV/0!</v>
      </c>
      <c r="J20" s="301"/>
      <c r="K20" s="301"/>
      <c r="L20" s="361"/>
    </row>
    <row r="21" spans="1:12" ht="15" customHeight="1">
      <c r="A21" s="122">
        <v>2.5</v>
      </c>
      <c r="B21" s="459" t="s">
        <v>1106</v>
      </c>
      <c r="C21" s="460"/>
      <c r="D21" s="461"/>
      <c r="E21" s="301"/>
      <c r="F21" s="301"/>
      <c r="G21" s="371"/>
      <c r="H21" s="378">
        <f>'ESTIMACIÓN DE INGRESOS'!C30</f>
        <v>0</v>
      </c>
      <c r="I21" s="123" t="e">
        <f>H21/E21-1</f>
        <v>#DIV/0!</v>
      </c>
      <c r="J21" s="301"/>
      <c r="K21" s="301"/>
      <c r="L21" s="361"/>
    </row>
    <row r="22" spans="1:12" ht="16.899999999999999" customHeight="1">
      <c r="A22" s="223">
        <v>3</v>
      </c>
      <c r="B22" s="452" t="s">
        <v>16</v>
      </c>
      <c r="C22" s="452"/>
      <c r="D22" s="452"/>
      <c r="E22" s="303">
        <f>SUM(E23:E24)</f>
        <v>0</v>
      </c>
      <c r="F22" s="303">
        <f>SUM(F23:F24)</f>
        <v>0</v>
      </c>
      <c r="G22" s="373">
        <f>SUM(G23:G24)</f>
        <v>0</v>
      </c>
      <c r="H22" s="379">
        <f>SUM(H23:H24)</f>
        <v>0</v>
      </c>
      <c r="I22" s="225" t="e">
        <f t="shared" si="0"/>
        <v>#DIV/0!</v>
      </c>
      <c r="J22" s="303">
        <f>SUM(J23:J24)</f>
        <v>0</v>
      </c>
      <c r="K22" s="303">
        <f>SUM(K23:K24)</f>
        <v>0</v>
      </c>
      <c r="L22" s="363">
        <f>SUM(L23:L24)</f>
        <v>0</v>
      </c>
    </row>
    <row r="23" spans="1:12" ht="15" customHeight="1">
      <c r="A23" s="122">
        <v>3.1</v>
      </c>
      <c r="B23" s="463" t="s">
        <v>17</v>
      </c>
      <c r="C23" s="463"/>
      <c r="D23" s="463"/>
      <c r="E23" s="302"/>
      <c r="F23" s="302"/>
      <c r="G23" s="372"/>
      <c r="H23" s="378">
        <f>'ESTIMACIÓN DE INGRESOS'!C32</f>
        <v>0</v>
      </c>
      <c r="I23" s="124" t="e">
        <f t="shared" si="0"/>
        <v>#DIV/0!</v>
      </c>
      <c r="J23" s="302"/>
      <c r="K23" s="302"/>
      <c r="L23" s="362"/>
    </row>
    <row r="24" spans="1:12" ht="22.9" customHeight="1">
      <c r="A24" s="122">
        <v>3.9</v>
      </c>
      <c r="B24" s="464" t="s">
        <v>1107</v>
      </c>
      <c r="C24" s="463"/>
      <c r="D24" s="463"/>
      <c r="E24" s="302"/>
      <c r="F24" s="302"/>
      <c r="G24" s="372"/>
      <c r="H24" s="378">
        <f>'ESTIMACIÓN DE INGRESOS'!C33</f>
        <v>0</v>
      </c>
      <c r="I24" s="124" t="e">
        <f t="shared" si="0"/>
        <v>#DIV/0!</v>
      </c>
      <c r="J24" s="302"/>
      <c r="K24" s="302"/>
      <c r="L24" s="362"/>
    </row>
    <row r="25" spans="1:12" ht="19.149999999999999" customHeight="1">
      <c r="A25" s="223">
        <v>4</v>
      </c>
      <c r="B25" s="452" t="s">
        <v>18</v>
      </c>
      <c r="C25" s="452"/>
      <c r="D25" s="452"/>
      <c r="E25" s="303">
        <f>SUM(E26:E31)</f>
        <v>0</v>
      </c>
      <c r="F25" s="303">
        <f>SUM(F26:F31)</f>
        <v>0</v>
      </c>
      <c r="G25" s="373">
        <f>SUM(G26:G31)</f>
        <v>7853036</v>
      </c>
      <c r="H25" s="379">
        <f>SUM(H26:H31)</f>
        <v>8383280.6399999997</v>
      </c>
      <c r="I25" s="225" t="e">
        <f t="shared" si="0"/>
        <v>#DIV/0!</v>
      </c>
      <c r="J25" s="303">
        <f>SUM(J26:J31)</f>
        <v>0</v>
      </c>
      <c r="K25" s="303">
        <f>SUM(K26:K31)</f>
        <v>0</v>
      </c>
      <c r="L25" s="363">
        <f>SUM(L26:L31)</f>
        <v>0</v>
      </c>
    </row>
    <row r="26" spans="1:12">
      <c r="A26" s="122">
        <v>4.0999999999999996</v>
      </c>
      <c r="B26" s="448" t="s">
        <v>857</v>
      </c>
      <c r="C26" s="448"/>
      <c r="D26" s="448"/>
      <c r="E26" s="301"/>
      <c r="F26" s="301"/>
      <c r="G26" s="371"/>
      <c r="H26" s="378">
        <f>'ESTIMACIÓN DE INGRESOS'!$C$35</f>
        <v>0</v>
      </c>
      <c r="I26" s="123" t="e">
        <f t="shared" si="0"/>
        <v>#DIV/0!</v>
      </c>
      <c r="J26" s="301"/>
      <c r="K26" s="301"/>
      <c r="L26" s="361"/>
    </row>
    <row r="27" spans="1:12" ht="15" customHeight="1">
      <c r="A27" s="122">
        <v>4.2</v>
      </c>
      <c r="B27" s="448" t="s">
        <v>1110</v>
      </c>
      <c r="C27" s="448"/>
      <c r="D27" s="448"/>
      <c r="E27" s="302"/>
      <c r="F27" s="302"/>
      <c r="G27" s="372"/>
      <c r="H27" s="380">
        <f>'ESTIMACIÓN DE INGRESOS'!C38</f>
        <v>0</v>
      </c>
      <c r="I27" s="298" t="e">
        <f t="shared" si="0"/>
        <v>#DIV/0!</v>
      </c>
      <c r="J27" s="302"/>
      <c r="K27" s="302"/>
      <c r="L27" s="362"/>
    </row>
    <row r="28" spans="1:12" ht="15" customHeight="1">
      <c r="A28" s="122">
        <v>4.3</v>
      </c>
      <c r="B28" s="456" t="s">
        <v>858</v>
      </c>
      <c r="C28" s="457"/>
      <c r="D28" s="458"/>
      <c r="E28" s="302"/>
      <c r="F28" s="302"/>
      <c r="G28" s="372">
        <v>7788932</v>
      </c>
      <c r="H28" s="378">
        <f>'ESTIMACIÓN DE INGRESOS'!C39</f>
        <v>8316933</v>
      </c>
      <c r="I28" s="123" t="e">
        <f t="shared" si="0"/>
        <v>#DIV/0!</v>
      </c>
      <c r="J28" s="302"/>
      <c r="K28" s="302"/>
      <c r="L28" s="362"/>
    </row>
    <row r="29" spans="1:12" ht="15" customHeight="1">
      <c r="A29" s="122">
        <v>4.4000000000000004</v>
      </c>
      <c r="B29" s="448" t="s">
        <v>859</v>
      </c>
      <c r="C29" s="448"/>
      <c r="D29" s="448"/>
      <c r="E29" s="301"/>
      <c r="F29" s="301"/>
      <c r="G29" s="371"/>
      <c r="H29" s="378">
        <f>'ESTIMACIÓN DE INGRESOS'!C54</f>
        <v>0</v>
      </c>
      <c r="I29" s="123" t="e">
        <f t="shared" ref="I29:I68" si="2">H29/E29-1</f>
        <v>#DIV/0!</v>
      </c>
      <c r="J29" s="301"/>
      <c r="K29" s="301"/>
      <c r="L29" s="361"/>
    </row>
    <row r="30" spans="1:12" ht="15" customHeight="1">
      <c r="A30" s="122">
        <v>4.5</v>
      </c>
      <c r="B30" s="448" t="s">
        <v>1021</v>
      </c>
      <c r="C30" s="448"/>
      <c r="D30" s="448"/>
      <c r="E30" s="301"/>
      <c r="F30" s="301"/>
      <c r="G30" s="371">
        <v>64104</v>
      </c>
      <c r="H30" s="378">
        <f>'ESTIMACIÓN DE INGRESOS'!C55</f>
        <v>66347.64</v>
      </c>
      <c r="I30" s="123" t="e">
        <f t="shared" ref="I30" si="3">H30/E30-1</f>
        <v>#DIV/0!</v>
      </c>
      <c r="J30" s="301"/>
      <c r="K30" s="301"/>
      <c r="L30" s="361"/>
    </row>
    <row r="31" spans="1:12" ht="22.9" customHeight="1">
      <c r="A31" s="122">
        <v>4.9000000000000004</v>
      </c>
      <c r="B31" s="448" t="s">
        <v>1109</v>
      </c>
      <c r="C31" s="448"/>
      <c r="D31" s="448"/>
      <c r="E31" s="301"/>
      <c r="F31" s="301"/>
      <c r="G31" s="371"/>
      <c r="H31" s="378">
        <f>'ESTIMACIÓN DE INGRESOS'!$C$60</f>
        <v>0</v>
      </c>
      <c r="I31" s="123" t="e">
        <f t="shared" si="2"/>
        <v>#DIV/0!</v>
      </c>
      <c r="J31" s="301"/>
      <c r="K31" s="301"/>
      <c r="L31" s="361"/>
    </row>
    <row r="32" spans="1:12" ht="19.899999999999999" customHeight="1">
      <c r="A32" s="223">
        <v>5</v>
      </c>
      <c r="B32" s="452" t="s">
        <v>19</v>
      </c>
      <c r="C32" s="452"/>
      <c r="D32" s="452"/>
      <c r="E32" s="303">
        <f>SUM(E33:E35)</f>
        <v>0</v>
      </c>
      <c r="F32" s="303">
        <f>SUM(F33:F35)</f>
        <v>0</v>
      </c>
      <c r="G32" s="373">
        <f>SUM(G33:G35)</f>
        <v>0</v>
      </c>
      <c r="H32" s="379">
        <f>SUM(H33:H35)</f>
        <v>0</v>
      </c>
      <c r="I32" s="225" t="e">
        <f t="shared" si="2"/>
        <v>#DIV/0!</v>
      </c>
      <c r="J32" s="303">
        <f>SUM(J33:J35)</f>
        <v>0</v>
      </c>
      <c r="K32" s="303">
        <f>SUM(K33:K35)</f>
        <v>0</v>
      </c>
      <c r="L32" s="363">
        <f>SUM(L33:L35)</f>
        <v>0</v>
      </c>
    </row>
    <row r="33" spans="1:12" ht="15" customHeight="1">
      <c r="A33" s="122">
        <v>5.0999999999999996</v>
      </c>
      <c r="B33" s="448" t="s">
        <v>903</v>
      </c>
      <c r="C33" s="448"/>
      <c r="D33" s="448"/>
      <c r="E33" s="301"/>
      <c r="F33" s="301"/>
      <c r="G33" s="371"/>
      <c r="H33" s="378">
        <f>'ESTIMACIÓN DE INGRESOS'!$C$62</f>
        <v>0</v>
      </c>
      <c r="I33" s="123" t="e">
        <f t="shared" si="2"/>
        <v>#DIV/0!</v>
      </c>
      <c r="J33" s="301"/>
      <c r="K33" s="301"/>
      <c r="L33" s="361"/>
    </row>
    <row r="34" spans="1:12" ht="15" customHeight="1">
      <c r="A34" s="122">
        <v>5.2</v>
      </c>
      <c r="B34" s="448" t="s">
        <v>1022</v>
      </c>
      <c r="C34" s="448"/>
      <c r="D34" s="448"/>
      <c r="E34" s="301"/>
      <c r="F34" s="301"/>
      <c r="G34" s="371"/>
      <c r="H34" s="380">
        <f>'ESTIMACIÓN DE INGRESOS'!C66</f>
        <v>0</v>
      </c>
      <c r="I34" s="298" t="e">
        <f t="shared" si="2"/>
        <v>#DIV/0!</v>
      </c>
      <c r="J34" s="301"/>
      <c r="K34" s="301"/>
      <c r="L34" s="361"/>
    </row>
    <row r="35" spans="1:12" ht="21" customHeight="1">
      <c r="A35" s="122">
        <v>5.9</v>
      </c>
      <c r="B35" s="448" t="s">
        <v>1023</v>
      </c>
      <c r="C35" s="448"/>
      <c r="D35" s="448"/>
      <c r="E35" s="301"/>
      <c r="F35" s="301"/>
      <c r="G35" s="371"/>
      <c r="H35" s="378">
        <f>'ESTIMACIÓN DE INGRESOS'!C67</f>
        <v>0</v>
      </c>
      <c r="I35" s="123" t="e">
        <f t="shared" si="2"/>
        <v>#DIV/0!</v>
      </c>
      <c r="J35" s="301"/>
      <c r="K35" s="301"/>
      <c r="L35" s="361"/>
    </row>
    <row r="36" spans="1:12" ht="21" customHeight="1">
      <c r="A36" s="223">
        <v>6</v>
      </c>
      <c r="B36" s="452" t="s">
        <v>20</v>
      </c>
      <c r="C36" s="452"/>
      <c r="D36" s="452"/>
      <c r="E36" s="303">
        <f>SUM(E37:E40)</f>
        <v>0</v>
      </c>
      <c r="F36" s="303">
        <f>SUM(F37:F40)</f>
        <v>0</v>
      </c>
      <c r="G36" s="373">
        <f>SUM(G37:G40)</f>
        <v>0</v>
      </c>
      <c r="H36" s="379">
        <f>SUM(H37:H40)</f>
        <v>0</v>
      </c>
      <c r="I36" s="225" t="e">
        <f t="shared" si="2"/>
        <v>#DIV/0!</v>
      </c>
      <c r="J36" s="303">
        <f>SUM(J37:J40)</f>
        <v>0</v>
      </c>
      <c r="K36" s="303">
        <f>SUM(K37:K40)</f>
        <v>0</v>
      </c>
      <c r="L36" s="363">
        <f>SUM(L37:L40)</f>
        <v>0</v>
      </c>
    </row>
    <row r="37" spans="1:12" ht="15" customHeight="1">
      <c r="A37" s="122">
        <v>6.1</v>
      </c>
      <c r="B37" s="448" t="s">
        <v>904</v>
      </c>
      <c r="C37" s="448"/>
      <c r="D37" s="448"/>
      <c r="E37" s="301"/>
      <c r="F37" s="301"/>
      <c r="G37" s="371"/>
      <c r="H37" s="378">
        <f>'ESTIMACIÓN DE INGRESOS'!$C$69</f>
        <v>0</v>
      </c>
      <c r="I37" s="123" t="e">
        <f t="shared" si="2"/>
        <v>#DIV/0!</v>
      </c>
      <c r="J37" s="301"/>
      <c r="K37" s="301"/>
      <c r="L37" s="361"/>
    </row>
    <row r="38" spans="1:12" ht="15" customHeight="1">
      <c r="A38" s="122">
        <v>6.2</v>
      </c>
      <c r="B38" s="448" t="s">
        <v>1024</v>
      </c>
      <c r="C38" s="448"/>
      <c r="D38" s="448"/>
      <c r="E38" s="301"/>
      <c r="F38" s="301"/>
      <c r="G38" s="371"/>
      <c r="H38" s="378">
        <f>'ESTIMACIÓN DE INGRESOS'!C77</f>
        <v>0</v>
      </c>
      <c r="I38" s="123" t="e">
        <f t="shared" si="2"/>
        <v>#DIV/0!</v>
      </c>
      <c r="J38" s="301"/>
      <c r="K38" s="301"/>
      <c r="L38" s="361"/>
    </row>
    <row r="39" spans="1:12" ht="15" customHeight="1">
      <c r="A39" s="122">
        <v>6.3</v>
      </c>
      <c r="B39" s="448" t="s">
        <v>1025</v>
      </c>
      <c r="C39" s="448"/>
      <c r="D39" s="448"/>
      <c r="E39" s="301"/>
      <c r="F39" s="301"/>
      <c r="G39" s="371"/>
      <c r="H39" s="378">
        <f>'ESTIMACIÓN DE INGRESOS'!C78</f>
        <v>0</v>
      </c>
      <c r="I39" s="123" t="e">
        <f t="shared" si="2"/>
        <v>#DIV/0!</v>
      </c>
      <c r="J39" s="301"/>
      <c r="K39" s="301"/>
      <c r="L39" s="361"/>
    </row>
    <row r="40" spans="1:12" ht="21.6" customHeight="1">
      <c r="A40" s="122">
        <v>6.9</v>
      </c>
      <c r="B40" s="448" t="s">
        <v>1028</v>
      </c>
      <c r="C40" s="448"/>
      <c r="D40" s="448"/>
      <c r="E40" s="301"/>
      <c r="F40" s="301"/>
      <c r="G40" s="371"/>
      <c r="H40" s="378">
        <f>'ESTIMACIÓN DE INGRESOS'!C79</f>
        <v>0</v>
      </c>
      <c r="I40" s="123" t="e">
        <f t="shared" si="2"/>
        <v>#DIV/0!</v>
      </c>
      <c r="J40" s="301"/>
      <c r="K40" s="301"/>
      <c r="L40" s="361"/>
    </row>
    <row r="41" spans="1:12" ht="20.45" customHeight="1">
      <c r="A41" s="223">
        <v>7</v>
      </c>
      <c r="B41" s="452" t="s">
        <v>1029</v>
      </c>
      <c r="C41" s="452"/>
      <c r="D41" s="452"/>
      <c r="E41" s="303">
        <f>SUM(E42:E50)</f>
        <v>0</v>
      </c>
      <c r="F41" s="303">
        <f>SUM(F42:F50)</f>
        <v>0</v>
      </c>
      <c r="G41" s="373">
        <f>SUM(G42:G50)</f>
        <v>0</v>
      </c>
      <c r="H41" s="379">
        <f>SUM(H42:H50)</f>
        <v>0</v>
      </c>
      <c r="I41" s="225" t="e">
        <f t="shared" si="2"/>
        <v>#DIV/0!</v>
      </c>
      <c r="J41" s="303">
        <f>SUM(J42:J50)</f>
        <v>0</v>
      </c>
      <c r="K41" s="303">
        <f>SUM(K42:K50)</f>
        <v>0</v>
      </c>
      <c r="L41" s="363">
        <f>SUM(L42:L50)</f>
        <v>0</v>
      </c>
    </row>
    <row r="42" spans="1:12" ht="21.6" customHeight="1">
      <c r="A42" s="122">
        <v>7.1</v>
      </c>
      <c r="B42" s="448" t="s">
        <v>1030</v>
      </c>
      <c r="C42" s="448"/>
      <c r="D42" s="448"/>
      <c r="E42" s="305"/>
      <c r="F42" s="305"/>
      <c r="G42" s="374"/>
      <c r="H42" s="378">
        <f>'ESTIMACIÓN DE INGRESOS'!C81</f>
        <v>0</v>
      </c>
      <c r="I42" s="123" t="e">
        <f t="shared" si="2"/>
        <v>#DIV/0!</v>
      </c>
      <c r="J42" s="305"/>
      <c r="K42" s="305"/>
      <c r="L42" s="364"/>
    </row>
    <row r="43" spans="1:12" ht="22.15" customHeight="1">
      <c r="A43" s="122">
        <v>7.2</v>
      </c>
      <c r="B43" s="448" t="s">
        <v>1031</v>
      </c>
      <c r="C43" s="448"/>
      <c r="D43" s="448"/>
      <c r="E43" s="305"/>
      <c r="F43" s="305"/>
      <c r="G43" s="374"/>
      <c r="H43" s="378">
        <f>'ESTIMACIÓN DE INGRESOS'!C82</f>
        <v>0</v>
      </c>
      <c r="I43" s="123" t="e">
        <f t="shared" si="2"/>
        <v>#DIV/0!</v>
      </c>
      <c r="J43" s="305"/>
      <c r="K43" s="305"/>
      <c r="L43" s="364"/>
    </row>
    <row r="44" spans="1:12" ht="24.6" customHeight="1">
      <c r="A44" s="122">
        <v>7.3</v>
      </c>
      <c r="B44" s="448" t="s">
        <v>1032</v>
      </c>
      <c r="C44" s="448"/>
      <c r="D44" s="448"/>
      <c r="E44" s="305"/>
      <c r="F44" s="305"/>
      <c r="G44" s="374"/>
      <c r="H44" s="378">
        <f>'ESTIMACIÓN DE INGRESOS'!C83</f>
        <v>0</v>
      </c>
      <c r="I44" s="123" t="e">
        <f t="shared" si="2"/>
        <v>#DIV/0!</v>
      </c>
      <c r="J44" s="305"/>
      <c r="K44" s="305"/>
      <c r="L44" s="364"/>
    </row>
    <row r="45" spans="1:12" ht="26.45" customHeight="1">
      <c r="A45" s="122">
        <v>7.4</v>
      </c>
      <c r="B45" s="448" t="s">
        <v>1033</v>
      </c>
      <c r="C45" s="448"/>
      <c r="D45" s="448"/>
      <c r="E45" s="305"/>
      <c r="F45" s="305"/>
      <c r="G45" s="374"/>
      <c r="H45" s="378">
        <f>'ESTIMACIÓN DE INGRESOS'!C84</f>
        <v>0</v>
      </c>
      <c r="I45" s="123" t="e">
        <f t="shared" si="2"/>
        <v>#DIV/0!</v>
      </c>
      <c r="J45" s="305"/>
      <c r="K45" s="305"/>
      <c r="L45" s="364"/>
    </row>
    <row r="46" spans="1:12" ht="26.45" customHeight="1">
      <c r="A46" s="122">
        <v>7.5</v>
      </c>
      <c r="B46" s="448" t="s">
        <v>1034</v>
      </c>
      <c r="C46" s="448"/>
      <c r="D46" s="448"/>
      <c r="E46" s="305"/>
      <c r="F46" s="305"/>
      <c r="G46" s="374"/>
      <c r="H46" s="378">
        <f>'ESTIMACIÓN DE INGRESOS'!C85</f>
        <v>0</v>
      </c>
      <c r="I46" s="123" t="e">
        <f t="shared" si="2"/>
        <v>#DIV/0!</v>
      </c>
      <c r="J46" s="305"/>
      <c r="K46" s="305"/>
      <c r="L46" s="364"/>
    </row>
    <row r="47" spans="1:12" ht="26.45" customHeight="1">
      <c r="A47" s="122">
        <v>7.6</v>
      </c>
      <c r="B47" s="448" t="s">
        <v>1035</v>
      </c>
      <c r="C47" s="448"/>
      <c r="D47" s="448"/>
      <c r="E47" s="305"/>
      <c r="F47" s="305"/>
      <c r="G47" s="374"/>
      <c r="H47" s="378">
        <f>'ESTIMACIÓN DE INGRESOS'!C86</f>
        <v>0</v>
      </c>
      <c r="I47" s="123" t="e">
        <f t="shared" si="2"/>
        <v>#DIV/0!</v>
      </c>
      <c r="J47" s="305"/>
      <c r="K47" s="305"/>
      <c r="L47" s="364"/>
    </row>
    <row r="48" spans="1:12" ht="26.45" customHeight="1">
      <c r="A48" s="122">
        <v>7.7</v>
      </c>
      <c r="B48" s="448" t="s">
        <v>1036</v>
      </c>
      <c r="C48" s="448"/>
      <c r="D48" s="448"/>
      <c r="E48" s="305"/>
      <c r="F48" s="305"/>
      <c r="G48" s="374"/>
      <c r="H48" s="378">
        <f>'ESTIMACIÓN DE INGRESOS'!C87</f>
        <v>0</v>
      </c>
      <c r="I48" s="123" t="e">
        <f t="shared" si="2"/>
        <v>#DIV/0!</v>
      </c>
      <c r="J48" s="305"/>
      <c r="K48" s="305"/>
      <c r="L48" s="364"/>
    </row>
    <row r="49" spans="1:12" ht="26.45" customHeight="1">
      <c r="A49" s="122">
        <v>7.8</v>
      </c>
      <c r="B49" s="448" t="s">
        <v>1037</v>
      </c>
      <c r="C49" s="448"/>
      <c r="D49" s="448"/>
      <c r="E49" s="305"/>
      <c r="F49" s="305"/>
      <c r="G49" s="374"/>
      <c r="H49" s="378">
        <f>'ESTIMACIÓN DE INGRESOS'!C88</f>
        <v>0</v>
      </c>
      <c r="I49" s="123" t="e">
        <f t="shared" si="2"/>
        <v>#DIV/0!</v>
      </c>
      <c r="J49" s="305"/>
      <c r="K49" s="305"/>
      <c r="L49" s="364"/>
    </row>
    <row r="50" spans="1:12" ht="20.45" customHeight="1">
      <c r="A50" s="122">
        <v>7.9</v>
      </c>
      <c r="B50" s="448" t="s">
        <v>1038</v>
      </c>
      <c r="C50" s="448"/>
      <c r="D50" s="448"/>
      <c r="E50" s="305"/>
      <c r="F50" s="305"/>
      <c r="G50" s="374"/>
      <c r="H50" s="378">
        <f>'ESTIMACIÓN DE INGRESOS'!C89</f>
        <v>0</v>
      </c>
      <c r="I50" s="123" t="e">
        <f t="shared" si="2"/>
        <v>#DIV/0!</v>
      </c>
      <c r="J50" s="305"/>
      <c r="K50" s="305"/>
      <c r="L50" s="364"/>
    </row>
    <row r="51" spans="1:12" ht="24.6" customHeight="1">
      <c r="A51" s="223">
        <v>8</v>
      </c>
      <c r="B51" s="452" t="s">
        <v>1039</v>
      </c>
      <c r="C51" s="452"/>
      <c r="D51" s="452"/>
      <c r="E51" s="303">
        <f>SUM(E52:E56)</f>
        <v>0</v>
      </c>
      <c r="F51" s="303">
        <f>SUM(F52:F56)</f>
        <v>0</v>
      </c>
      <c r="G51" s="373">
        <f>SUM(G52:G56)</f>
        <v>0</v>
      </c>
      <c r="H51" s="379">
        <f>SUM(H52:H56)</f>
        <v>0</v>
      </c>
      <c r="I51" s="225" t="e">
        <f t="shared" si="2"/>
        <v>#DIV/0!</v>
      </c>
      <c r="J51" s="303">
        <f>SUM(J52:J56)</f>
        <v>0</v>
      </c>
      <c r="K51" s="303">
        <f>SUM(K52:K56)</f>
        <v>0</v>
      </c>
      <c r="L51" s="363">
        <f>SUM(L52:L56)</f>
        <v>0</v>
      </c>
    </row>
    <row r="52" spans="1:12">
      <c r="A52" s="122">
        <v>8.1</v>
      </c>
      <c r="B52" s="448" t="s">
        <v>22</v>
      </c>
      <c r="C52" s="448"/>
      <c r="D52" s="448"/>
      <c r="E52" s="301"/>
      <c r="F52" s="301"/>
      <c r="G52" s="371"/>
      <c r="H52" s="378">
        <f>'ESTIMACIÓN DE INGRESOS'!$C$91</f>
        <v>0</v>
      </c>
      <c r="I52" s="123" t="e">
        <f t="shared" si="2"/>
        <v>#DIV/0!</v>
      </c>
      <c r="J52" s="301"/>
      <c r="K52" s="301"/>
      <c r="L52" s="361"/>
    </row>
    <row r="53" spans="1:12">
      <c r="A53" s="122">
        <v>8.1999999999999993</v>
      </c>
      <c r="B53" s="448" t="s">
        <v>23</v>
      </c>
      <c r="C53" s="448"/>
      <c r="D53" s="448"/>
      <c r="E53" s="301"/>
      <c r="F53" s="301"/>
      <c r="G53" s="371"/>
      <c r="H53" s="378">
        <f>'ESTIMACIÓN DE INGRESOS'!$C$94</f>
        <v>0</v>
      </c>
      <c r="I53" s="123" t="e">
        <f t="shared" si="2"/>
        <v>#DIV/0!</v>
      </c>
      <c r="J53" s="301"/>
      <c r="K53" s="301"/>
      <c r="L53" s="361"/>
    </row>
    <row r="54" spans="1:12">
      <c r="A54" s="122">
        <v>8.3000000000000007</v>
      </c>
      <c r="B54" s="448" t="s">
        <v>24</v>
      </c>
      <c r="C54" s="448"/>
      <c r="D54" s="448"/>
      <c r="E54" s="301"/>
      <c r="F54" s="301"/>
      <c r="G54" s="371"/>
      <c r="H54" s="378">
        <f>'ESTIMACIÓN DE INGRESOS'!C99</f>
        <v>0</v>
      </c>
      <c r="I54" s="123" t="e">
        <f t="shared" si="2"/>
        <v>#DIV/0!</v>
      </c>
      <c r="J54" s="301"/>
      <c r="K54" s="301"/>
      <c r="L54" s="361"/>
    </row>
    <row r="55" spans="1:12">
      <c r="A55" s="122">
        <v>8.4</v>
      </c>
      <c r="B55" s="448" t="s">
        <v>1040</v>
      </c>
      <c r="C55" s="448"/>
      <c r="D55" s="448"/>
      <c r="E55" s="301"/>
      <c r="F55" s="301"/>
      <c r="G55" s="371"/>
      <c r="H55" s="378">
        <f>'ESTIMACIÓN DE INGRESOS'!C100</f>
        <v>0</v>
      </c>
      <c r="I55" s="123" t="e">
        <f t="shared" si="2"/>
        <v>#DIV/0!</v>
      </c>
      <c r="J55" s="301"/>
      <c r="K55" s="301"/>
      <c r="L55" s="361"/>
    </row>
    <row r="56" spans="1:12">
      <c r="A56" s="122">
        <v>8.5</v>
      </c>
      <c r="B56" s="448" t="s">
        <v>1041</v>
      </c>
      <c r="C56" s="448"/>
      <c r="D56" s="448"/>
      <c r="E56" s="301"/>
      <c r="F56" s="301"/>
      <c r="G56" s="371"/>
      <c r="H56" s="378">
        <f>'ESTIMACIÓN DE INGRESOS'!C101</f>
        <v>0</v>
      </c>
      <c r="I56" s="123" t="e">
        <f t="shared" si="2"/>
        <v>#DIV/0!</v>
      </c>
      <c r="J56" s="301"/>
      <c r="K56" s="301"/>
      <c r="L56" s="361"/>
    </row>
    <row r="57" spans="1:12" ht="24.75" customHeight="1">
      <c r="A57" s="223">
        <v>9</v>
      </c>
      <c r="B57" s="452" t="s">
        <v>1042</v>
      </c>
      <c r="C57" s="452"/>
      <c r="D57" s="452"/>
      <c r="E57" s="303">
        <f>SUM(E58:E64)</f>
        <v>0</v>
      </c>
      <c r="F57" s="303">
        <f>SUM(F58:F64)</f>
        <v>0</v>
      </c>
      <c r="G57" s="373">
        <f>SUM(G58:G64)</f>
        <v>627359</v>
      </c>
      <c r="H57" s="379">
        <f>SUM(H58:H64)</f>
        <v>649316.56499999994</v>
      </c>
      <c r="I57" s="225" t="e">
        <f t="shared" si="2"/>
        <v>#DIV/0!</v>
      </c>
      <c r="J57" s="303">
        <f>SUM(J58:J64)</f>
        <v>0</v>
      </c>
      <c r="K57" s="303">
        <f>SUM(K58:K64)</f>
        <v>0</v>
      </c>
      <c r="L57" s="363">
        <f>SUM(L58:L64)</f>
        <v>0</v>
      </c>
    </row>
    <row r="58" spans="1:12">
      <c r="A58" s="122">
        <v>9.1</v>
      </c>
      <c r="B58" s="448" t="s">
        <v>1043</v>
      </c>
      <c r="C58" s="448"/>
      <c r="D58" s="448"/>
      <c r="E58" s="301"/>
      <c r="F58" s="301"/>
      <c r="G58" s="371"/>
      <c r="H58" s="378">
        <f>'ESTIMACIÓN DE INGRESOS'!C103</f>
        <v>0</v>
      </c>
      <c r="I58" s="123" t="e">
        <f t="shared" si="2"/>
        <v>#DIV/0!</v>
      </c>
      <c r="J58" s="301"/>
      <c r="K58" s="301"/>
      <c r="L58" s="361"/>
    </row>
    <row r="59" spans="1:12">
      <c r="A59" s="122">
        <v>9.1999999999999993</v>
      </c>
      <c r="B59" s="448" t="s">
        <v>1044</v>
      </c>
      <c r="C59" s="448"/>
      <c r="D59" s="448"/>
      <c r="E59" s="302"/>
      <c r="F59" s="302"/>
      <c r="G59" s="372"/>
      <c r="H59" s="380">
        <f>'ESTIMACIÓN DE INGRESOS'!C104</f>
        <v>0</v>
      </c>
      <c r="I59" s="298" t="e">
        <f t="shared" si="2"/>
        <v>#DIV/0!</v>
      </c>
      <c r="J59" s="302"/>
      <c r="K59" s="302"/>
      <c r="L59" s="362"/>
    </row>
    <row r="60" spans="1:12">
      <c r="A60" s="122">
        <v>9.3000000000000007</v>
      </c>
      <c r="B60" s="448" t="s">
        <v>1045</v>
      </c>
      <c r="C60" s="448"/>
      <c r="D60" s="448"/>
      <c r="E60" s="302"/>
      <c r="F60" s="302"/>
      <c r="G60" s="372">
        <v>627359</v>
      </c>
      <c r="H60" s="378">
        <f>'ESTIMACIÓN DE INGRESOS'!C105</f>
        <v>649316.56499999994</v>
      </c>
      <c r="I60" s="123" t="e">
        <f t="shared" si="2"/>
        <v>#DIV/0!</v>
      </c>
      <c r="J60" s="302"/>
      <c r="K60" s="302"/>
      <c r="L60" s="362"/>
    </row>
    <row r="61" spans="1:12">
      <c r="A61" s="122">
        <v>9.4</v>
      </c>
      <c r="B61" s="448" t="s">
        <v>1046</v>
      </c>
      <c r="C61" s="448"/>
      <c r="D61" s="448"/>
      <c r="E61" s="302"/>
      <c r="F61" s="302"/>
      <c r="G61" s="372"/>
      <c r="H61" s="380">
        <f>'ESTIMACIÓN DE INGRESOS'!C106</f>
        <v>0</v>
      </c>
      <c r="I61" s="298" t="e">
        <f t="shared" si="2"/>
        <v>#DIV/0!</v>
      </c>
      <c r="J61" s="302"/>
      <c r="K61" s="302"/>
      <c r="L61" s="362"/>
    </row>
    <row r="62" spans="1:12">
      <c r="A62" s="122">
        <v>9.5</v>
      </c>
      <c r="B62" s="448" t="s">
        <v>66</v>
      </c>
      <c r="C62" s="448"/>
      <c r="D62" s="448"/>
      <c r="E62" s="302"/>
      <c r="F62" s="302"/>
      <c r="G62" s="372"/>
      <c r="H62" s="378">
        <f>'ESTIMACIÓN DE INGRESOS'!C107</f>
        <v>0</v>
      </c>
      <c r="I62" s="123" t="e">
        <f t="shared" si="2"/>
        <v>#DIV/0!</v>
      </c>
      <c r="J62" s="302"/>
      <c r="K62" s="302"/>
      <c r="L62" s="362"/>
    </row>
    <row r="63" spans="1:12">
      <c r="A63" s="122">
        <v>9.6</v>
      </c>
      <c r="B63" s="448" t="s">
        <v>1047</v>
      </c>
      <c r="C63" s="448"/>
      <c r="D63" s="448"/>
      <c r="E63" s="302"/>
      <c r="F63" s="302"/>
      <c r="G63" s="372"/>
      <c r="H63" s="380">
        <f>'ESTIMACIÓN DE INGRESOS'!C108</f>
        <v>0</v>
      </c>
      <c r="I63" s="298" t="e">
        <f t="shared" si="2"/>
        <v>#DIV/0!</v>
      </c>
      <c r="J63" s="302"/>
      <c r="K63" s="302"/>
      <c r="L63" s="362"/>
    </row>
    <row r="64" spans="1:12">
      <c r="A64" s="122">
        <v>9.6999999999999993</v>
      </c>
      <c r="B64" s="448" t="s">
        <v>1048</v>
      </c>
      <c r="C64" s="448"/>
      <c r="D64" s="448"/>
      <c r="E64" s="302"/>
      <c r="F64" s="302"/>
      <c r="G64" s="372"/>
      <c r="H64" s="378">
        <f>'ESTIMACIÓN DE INGRESOS'!C109</f>
        <v>0</v>
      </c>
      <c r="I64" s="125" t="e">
        <f t="shared" si="2"/>
        <v>#DIV/0!</v>
      </c>
      <c r="J64" s="302"/>
      <c r="K64" s="302"/>
      <c r="L64" s="362"/>
    </row>
    <row r="65" spans="1:12" ht="13.9" customHeight="1">
      <c r="A65" s="223">
        <v>0</v>
      </c>
      <c r="B65" s="452" t="s">
        <v>25</v>
      </c>
      <c r="C65" s="452"/>
      <c r="D65" s="452"/>
      <c r="E65" s="303">
        <f>SUM(E66:E68)</f>
        <v>0</v>
      </c>
      <c r="F65" s="303">
        <f>SUM(F66:F68)</f>
        <v>0</v>
      </c>
      <c r="G65" s="373">
        <f>SUM(G66:G68)</f>
        <v>0</v>
      </c>
      <c r="H65" s="379">
        <f>SUM(H66:H68)</f>
        <v>0</v>
      </c>
      <c r="I65" s="225" t="e">
        <f>H65/E65-1</f>
        <v>#DIV/0!</v>
      </c>
      <c r="J65" s="303">
        <f>SUM(J66:J68)</f>
        <v>0</v>
      </c>
      <c r="K65" s="303">
        <f>SUM(K66:K68)</f>
        <v>0</v>
      </c>
      <c r="L65" s="363">
        <f>SUM(L66:L68)</f>
        <v>0</v>
      </c>
    </row>
    <row r="66" spans="1:12" ht="12.75" customHeight="1">
      <c r="A66" s="122">
        <v>0.1</v>
      </c>
      <c r="B66" s="456" t="s">
        <v>860</v>
      </c>
      <c r="C66" s="457"/>
      <c r="D66" s="458"/>
      <c r="E66" s="306"/>
      <c r="F66" s="306"/>
      <c r="G66" s="375"/>
      <c r="H66" s="381">
        <f>'ESTIMACIÓN DE INGRESOS'!C111</f>
        <v>0</v>
      </c>
      <c r="I66" s="125" t="e">
        <f t="shared" si="2"/>
        <v>#DIV/0!</v>
      </c>
      <c r="J66" s="306"/>
      <c r="K66" s="306"/>
      <c r="L66" s="365"/>
    </row>
    <row r="67" spans="1:12">
      <c r="A67" s="122">
        <v>0.2</v>
      </c>
      <c r="B67" s="456" t="s">
        <v>1049</v>
      </c>
      <c r="C67" s="457"/>
      <c r="D67" s="458"/>
      <c r="E67" s="306"/>
      <c r="F67" s="306"/>
      <c r="G67" s="375"/>
      <c r="H67" s="382">
        <f>'ESTIMACIÓN DE INGRESOS'!C112</f>
        <v>0</v>
      </c>
      <c r="I67" s="299" t="e">
        <f t="shared" si="2"/>
        <v>#DIV/0!</v>
      </c>
      <c r="J67" s="306"/>
      <c r="K67" s="306"/>
      <c r="L67" s="365"/>
    </row>
    <row r="68" spans="1:12">
      <c r="A68" s="122">
        <v>0.3</v>
      </c>
      <c r="B68" s="339" t="s">
        <v>1050</v>
      </c>
      <c r="C68" s="340"/>
      <c r="D68" s="341"/>
      <c r="E68" s="306"/>
      <c r="F68" s="306"/>
      <c r="G68" s="375"/>
      <c r="H68" s="381">
        <f>'ESTIMACIÓN DE INGRESOS'!C113</f>
        <v>0</v>
      </c>
      <c r="I68" s="125" t="e">
        <f t="shared" si="2"/>
        <v>#DIV/0!</v>
      </c>
      <c r="J68" s="306"/>
      <c r="K68" s="306"/>
      <c r="L68" s="365"/>
    </row>
    <row r="69" spans="1:12" ht="22.9" customHeight="1">
      <c r="A69" s="453" t="s">
        <v>139</v>
      </c>
      <c r="B69" s="454"/>
      <c r="C69" s="454"/>
      <c r="D69" s="454"/>
      <c r="E69" s="304">
        <f>SUM(E6+E16+E22+E25+E32+E36+E41+E51+E57+E65)</f>
        <v>0</v>
      </c>
      <c r="F69" s="304">
        <f>SUM(F6+F16+F22+F25+F32+F36+F41+F51+F57+F65)</f>
        <v>0</v>
      </c>
      <c r="G69" s="376">
        <f>SUM(G6+G16+G22+G25+G32+G36+G41+G51+G57+G65)</f>
        <v>8480395</v>
      </c>
      <c r="H69" s="383">
        <f>SUM(H6+H16+H22+H25+H32+H36+H41+H51+H57+H65)</f>
        <v>9032597.2050000001</v>
      </c>
      <c r="I69" s="226" t="e">
        <f>H69/E69-1</f>
        <v>#DIV/0!</v>
      </c>
      <c r="J69" s="304">
        <f>SUM(J6+J16+J22+J25+J32+J36+J41+J51+J57+J65)</f>
        <v>0</v>
      </c>
      <c r="K69" s="304">
        <f>SUM(K6+K16+K22+K25+K32+K36+K41+K51+K57+K65)</f>
        <v>0</v>
      </c>
      <c r="L69" s="366">
        <f>SUM(L6+L16+L22+L25+L32+L36+L41+L51+L57+L65)</f>
        <v>0</v>
      </c>
    </row>
    <row r="70" spans="1:12" ht="12" customHeight="1">
      <c r="A70" s="451"/>
      <c r="B70" s="451"/>
      <c r="C70" s="451"/>
      <c r="D70" s="451"/>
      <c r="E70" s="451"/>
      <c r="F70" s="451"/>
      <c r="G70" s="451"/>
      <c r="H70" s="451"/>
      <c r="I70" s="451"/>
      <c r="J70" s="45"/>
      <c r="K70" s="45"/>
      <c r="L70" s="45"/>
    </row>
    <row r="71" spans="1:12" ht="12" customHeight="1">
      <c r="A71" s="65"/>
      <c r="B71" s="65"/>
      <c r="C71" s="65"/>
      <c r="D71" s="65"/>
      <c r="E71" s="65"/>
      <c r="F71" s="65"/>
      <c r="G71" s="65"/>
      <c r="H71" s="65"/>
      <c r="I71" s="65"/>
      <c r="J71" s="65"/>
      <c r="K71" s="65"/>
      <c r="L71" s="65"/>
    </row>
    <row r="72" spans="1:12" ht="28.15" customHeight="1">
      <c r="A72" s="65"/>
      <c r="B72" s="65"/>
      <c r="C72" s="65"/>
      <c r="D72" s="65"/>
      <c r="E72" s="65"/>
      <c r="F72" s="65"/>
      <c r="G72" s="65"/>
      <c r="H72" s="65"/>
      <c r="I72" s="65"/>
      <c r="J72" s="65"/>
      <c r="K72" s="65"/>
      <c r="L72" s="65"/>
    </row>
    <row r="73" spans="1:12" ht="16.899999999999999" customHeight="1">
      <c r="A73" s="450" t="s">
        <v>1051</v>
      </c>
      <c r="B73" s="450"/>
      <c r="C73" s="450"/>
      <c r="D73" s="450"/>
      <c r="E73" s="52"/>
      <c r="F73" s="52"/>
      <c r="G73" s="52"/>
      <c r="H73" s="52"/>
      <c r="I73" s="52"/>
      <c r="J73" s="52"/>
      <c r="K73" s="52"/>
      <c r="L73" s="52"/>
    </row>
    <row r="74" spans="1:12">
      <c r="A74" s="229" t="s">
        <v>26</v>
      </c>
      <c r="B74" s="230" t="s">
        <v>3</v>
      </c>
      <c r="C74" s="231" t="s">
        <v>851</v>
      </c>
      <c r="D74" s="232" t="s">
        <v>28</v>
      </c>
      <c r="E74" s="4"/>
      <c r="F74" s="4"/>
      <c r="G74" s="4"/>
      <c r="H74" s="4"/>
      <c r="I74" s="4"/>
      <c r="J74" s="4"/>
      <c r="K74" s="4"/>
      <c r="L74" s="4"/>
    </row>
    <row r="75" spans="1:12" ht="18.75" customHeight="1">
      <c r="A75" s="5">
        <v>1</v>
      </c>
      <c r="B75" s="6" t="s">
        <v>1052</v>
      </c>
      <c r="C75" s="7">
        <f>H6+H16+H22+H25+H32+H36+H41</f>
        <v>8383280.6399999997</v>
      </c>
      <c r="D75" s="8">
        <f>C75/$C$78</f>
        <v>0.92811407945429347</v>
      </c>
    </row>
    <row r="76" spans="1:12" ht="102">
      <c r="A76" s="5">
        <v>2</v>
      </c>
      <c r="B76" s="6" t="s">
        <v>1112</v>
      </c>
      <c r="C76" s="7">
        <f>H51+H57</f>
        <v>649316.56499999994</v>
      </c>
      <c r="D76" s="8">
        <f t="shared" ref="D76:D77" si="4">C76/$C$78</f>
        <v>7.188592054570643E-2</v>
      </c>
    </row>
    <row r="77" spans="1:12" ht="25.5">
      <c r="A77" s="5">
        <v>3</v>
      </c>
      <c r="B77" s="6" t="s">
        <v>1053</v>
      </c>
      <c r="C77" s="7">
        <f>H65</f>
        <v>0</v>
      </c>
      <c r="D77" s="8">
        <f t="shared" si="4"/>
        <v>0</v>
      </c>
    </row>
    <row r="78" spans="1:12">
      <c r="A78" s="118"/>
      <c r="B78" s="233" t="s">
        <v>850</v>
      </c>
      <c r="C78" s="234">
        <f>SUM(C75:C77)</f>
        <v>9032597.2050000001</v>
      </c>
      <c r="D78" s="235">
        <f>SUM(D75:D77)</f>
        <v>0.99999999999999989</v>
      </c>
    </row>
    <row r="79" spans="1:12" ht="55.15" customHeight="1">
      <c r="A79" s="449" t="s">
        <v>1056</v>
      </c>
      <c r="B79" s="449"/>
      <c r="C79" s="449"/>
      <c r="D79" s="449"/>
      <c r="E79" s="52"/>
      <c r="F79" s="52"/>
      <c r="G79" s="52"/>
      <c r="H79" s="52"/>
      <c r="I79" s="52"/>
      <c r="J79" s="52"/>
      <c r="K79" s="52"/>
      <c r="L79" s="52"/>
    </row>
    <row r="80" spans="1:12">
      <c r="A80" s="236" t="s">
        <v>30</v>
      </c>
      <c r="B80" s="236" t="s">
        <v>3</v>
      </c>
      <c r="C80" s="237" t="s">
        <v>851</v>
      </c>
      <c r="D80" s="238" t="s">
        <v>28</v>
      </c>
      <c r="E80" s="4"/>
      <c r="F80" s="4"/>
      <c r="G80" s="4"/>
      <c r="H80" s="4"/>
      <c r="I80" s="4"/>
      <c r="J80" s="4"/>
      <c r="K80" s="4"/>
      <c r="L80" s="4"/>
    </row>
    <row r="81" spans="1:4">
      <c r="A81" s="5">
        <v>1.1000000000000001</v>
      </c>
      <c r="B81" s="59" t="s">
        <v>846</v>
      </c>
      <c r="C81" s="10">
        <f>'PRESUP.EGRESOS FUENTE FINANCIAM'!C433</f>
        <v>9032597.1449999996</v>
      </c>
      <c r="D81" s="8">
        <f>C81/$C$88</f>
        <v>1</v>
      </c>
    </row>
    <row r="82" spans="1:4">
      <c r="A82" s="5">
        <v>1.2</v>
      </c>
      <c r="B82" s="9" t="s">
        <v>31</v>
      </c>
      <c r="C82" s="10">
        <f>'PRESUP.EGRESOS FUENTE FINANCIAM'!D433</f>
        <v>0</v>
      </c>
      <c r="D82" s="8">
        <f t="shared" ref="D82:D87" si="5">C82/$C$88</f>
        <v>0</v>
      </c>
    </row>
    <row r="83" spans="1:4">
      <c r="A83" s="5">
        <v>1.3</v>
      </c>
      <c r="B83" s="9" t="s">
        <v>1054</v>
      </c>
      <c r="C83" s="10">
        <f>'PRESUP.EGRESOS FUENTE FINANCIAM'!E433</f>
        <v>0</v>
      </c>
      <c r="D83" s="8">
        <f t="shared" si="5"/>
        <v>0</v>
      </c>
    </row>
    <row r="84" spans="1:4">
      <c r="A84" s="5">
        <v>1.4</v>
      </c>
      <c r="B84" s="9" t="s">
        <v>32</v>
      </c>
      <c r="C84" s="10">
        <f>'PRESUP.EGRESOS FUENTE FINANCIAM'!F433</f>
        <v>0</v>
      </c>
      <c r="D84" s="8">
        <f t="shared" si="5"/>
        <v>0</v>
      </c>
    </row>
    <row r="85" spans="1:4">
      <c r="A85" s="5">
        <v>1.5</v>
      </c>
      <c r="B85" s="9" t="s">
        <v>33</v>
      </c>
      <c r="C85" s="10">
        <f>'PRESUP.EGRESOS FUENTE FINANCIAM'!G433</f>
        <v>0</v>
      </c>
      <c r="D85" s="8">
        <f t="shared" si="5"/>
        <v>0</v>
      </c>
    </row>
    <row r="86" spans="1:4">
      <c r="A86" s="5">
        <v>1.6</v>
      </c>
      <c r="B86" s="9" t="s">
        <v>1111</v>
      </c>
      <c r="C86" s="10">
        <f>'PRESUP.EGRESOS FUENTE FINANCIAM'!H433</f>
        <v>0</v>
      </c>
      <c r="D86" s="8">
        <f t="shared" si="5"/>
        <v>0</v>
      </c>
    </row>
    <row r="87" spans="1:4">
      <c r="A87" s="5">
        <v>1.7</v>
      </c>
      <c r="B87" s="9" t="s">
        <v>1055</v>
      </c>
      <c r="C87" s="10">
        <f>'PRESUP.EGRESOS FUENTE FINANCIAM'!I433</f>
        <v>0</v>
      </c>
      <c r="D87" s="8">
        <f t="shared" si="5"/>
        <v>0</v>
      </c>
    </row>
    <row r="88" spans="1:4">
      <c r="A88" s="239"/>
      <c r="B88" s="233" t="s">
        <v>850</v>
      </c>
      <c r="C88" s="234">
        <f>SUM(C81:C87)</f>
        <v>9032597.1449999996</v>
      </c>
      <c r="D88" s="240">
        <f>SUM(D81:D87)</f>
        <v>1</v>
      </c>
    </row>
    <row r="91" spans="1:4" ht="36.6" customHeight="1">
      <c r="A91" s="449" t="s">
        <v>1057</v>
      </c>
      <c r="B91" s="449"/>
      <c r="C91" s="449"/>
      <c r="D91" s="449"/>
    </row>
    <row r="92" spans="1:4" ht="12.75" customHeight="1">
      <c r="A92" s="119"/>
      <c r="B92" s="119"/>
      <c r="C92" s="120"/>
      <c r="D92" s="121"/>
    </row>
    <row r="93" spans="1:4" ht="19.149999999999999" customHeight="1">
      <c r="A93" s="5">
        <v>2.5</v>
      </c>
      <c r="B93" s="9" t="s">
        <v>33</v>
      </c>
      <c r="C93" s="10">
        <f>'PRESUP.EGRESOS FUENTE FINANCIAM'!J433</f>
        <v>0</v>
      </c>
      <c r="D93" s="8" t="e">
        <f>C93/$C$96</f>
        <v>#DIV/0!</v>
      </c>
    </row>
    <row r="94" spans="1:4" ht="19.149999999999999" customHeight="1">
      <c r="A94" s="5">
        <v>2.6</v>
      </c>
      <c r="B94" s="9" t="s">
        <v>1111</v>
      </c>
      <c r="C94" s="10">
        <f>'PRESUP.EGRESOS FUENTE FINANCIAM'!K433</f>
        <v>0</v>
      </c>
      <c r="D94" s="8" t="e">
        <f t="shared" ref="D94:D95" si="6">C94/$C$96</f>
        <v>#DIV/0!</v>
      </c>
    </row>
    <row r="95" spans="1:4" ht="24" customHeight="1">
      <c r="A95" s="5">
        <v>2.7</v>
      </c>
      <c r="B95" s="267" t="s">
        <v>1071</v>
      </c>
      <c r="C95" s="10">
        <f>'PRESUP.EGRESOS FUENTE FINANCIAM'!L433</f>
        <v>0</v>
      </c>
      <c r="D95" s="8" t="e">
        <f t="shared" si="6"/>
        <v>#DIV/0!</v>
      </c>
    </row>
    <row r="96" spans="1:4">
      <c r="A96" s="239"/>
      <c r="B96" s="233" t="s">
        <v>850</v>
      </c>
      <c r="C96" s="234">
        <f>SUM(C93:C95)</f>
        <v>0</v>
      </c>
      <c r="D96" s="240" t="e">
        <f>SUM(D93:D95)</f>
        <v>#DIV/0!</v>
      </c>
    </row>
  </sheetData>
  <sheetProtection algorithmName="SHA-512" hashValue="FFC37WrC6IIwvGMMhuYFVNTmqPkCOgwUmbNOMuSJxzW2xJDGRljzhVQ4U2UkdrkVE26fVCqezi7Kl228oGe5nQ==" saltValue="Oi6Mgg3uEJyW0l7UNEMCgA==" spinCount="100000" sheet="1" objects="1" scenarios="1"/>
  <mergeCells count="78">
    <mergeCell ref="B12:D12"/>
    <mergeCell ref="B16:D16"/>
    <mergeCell ref="B22:D22"/>
    <mergeCell ref="B23:D23"/>
    <mergeCell ref="B25:D25"/>
    <mergeCell ref="B14:D14"/>
    <mergeCell ref="B24:D24"/>
    <mergeCell ref="B20:D20"/>
    <mergeCell ref="B21:D21"/>
    <mergeCell ref="B7:D7"/>
    <mergeCell ref="B8:D8"/>
    <mergeCell ref="B9:D9"/>
    <mergeCell ref="B10:D10"/>
    <mergeCell ref="B11:D11"/>
    <mergeCell ref="B51:D51"/>
    <mergeCell ref="B55:D55"/>
    <mergeCell ref="A91:D91"/>
    <mergeCell ref="B30:D30"/>
    <mergeCell ref="B52:D52"/>
    <mergeCell ref="B67:D67"/>
    <mergeCell ref="B50:D50"/>
    <mergeCell ref="B40:D40"/>
    <mergeCell ref="B41:D41"/>
    <mergeCell ref="B53:D53"/>
    <mergeCell ref="B46:D46"/>
    <mergeCell ref="B66:D66"/>
    <mergeCell ref="B63:D63"/>
    <mergeCell ref="B58:D58"/>
    <mergeCell ref="B59:D59"/>
    <mergeCell ref="B60:D60"/>
    <mergeCell ref="B6:D6"/>
    <mergeCell ref="B42:D42"/>
    <mergeCell ref="B28:D28"/>
    <mergeCell ref="B29:D29"/>
    <mergeCell ref="B31:D31"/>
    <mergeCell ref="B32:D32"/>
    <mergeCell ref="B17:D17"/>
    <mergeCell ref="B18:D18"/>
    <mergeCell ref="B19:D19"/>
    <mergeCell ref="B13:D13"/>
    <mergeCell ref="B15:D15"/>
    <mergeCell ref="B33:D33"/>
    <mergeCell ref="B35:D35"/>
    <mergeCell ref="B36:D36"/>
    <mergeCell ref="B37:D37"/>
    <mergeCell ref="B38:D38"/>
    <mergeCell ref="B64:D64"/>
    <mergeCell ref="B61:D61"/>
    <mergeCell ref="B54:D54"/>
    <mergeCell ref="B57:D57"/>
    <mergeCell ref="B56:D56"/>
    <mergeCell ref="B34:D34"/>
    <mergeCell ref="B39:D39"/>
    <mergeCell ref="B27:D27"/>
    <mergeCell ref="B26:D26"/>
    <mergeCell ref="A79:D79"/>
    <mergeCell ref="A73:D73"/>
    <mergeCell ref="A70:I70"/>
    <mergeCell ref="B62:D62"/>
    <mergeCell ref="B65:D65"/>
    <mergeCell ref="A69:D69"/>
    <mergeCell ref="B47:D47"/>
    <mergeCell ref="B48:D48"/>
    <mergeCell ref="B49:D49"/>
    <mergeCell ref="B43:D43"/>
    <mergeCell ref="B44:D44"/>
    <mergeCell ref="B45:D45"/>
    <mergeCell ref="A1:L1"/>
    <mergeCell ref="A2:L2"/>
    <mergeCell ref="F3:F4"/>
    <mergeCell ref="G3:G4"/>
    <mergeCell ref="J3:J4"/>
    <mergeCell ref="K3:K4"/>
    <mergeCell ref="L3:L4"/>
    <mergeCell ref="I3:I4"/>
    <mergeCell ref="A3:D4"/>
    <mergeCell ref="E3:E4"/>
    <mergeCell ref="H3:H4"/>
  </mergeCells>
  <dataValidations count="1">
    <dataValidation type="whole" operator="greaterThanOrEqual" allowBlank="1" showInputMessage="1" showErrorMessage="1" sqref="H65:H68 F37:G40 H61 F17:G21 F26:G31 F7:G15 F33:G35 F58:G68 E6:E15 E57:E68 E52:G56 E17:E41 E51:H51 F22:H22 F25:H25 F32:H32 F36:H36 F41:H41 F6:H6 F57:H57 F23:G24 J6:L15 J17:L41 J51:L68">
      <formula1>0</formula1>
    </dataValidation>
  </dataValidations>
  <printOptions horizontalCentered="1"/>
  <pageMargins left="0.98425196850393704" right="0.55118110236220474" top="0.55118110236220474" bottom="1.0236220472440944" header="0.35433070866141736" footer="0.59055118110236227"/>
  <pageSetup paperSize="5" scale="75" orientation="landscape" horizontalDpi="4294967295" verticalDpi="4294967295" r:id="rId1"/>
  <headerFooter>
    <oddFooter xml:space="preserve">&amp;L&amp;"-,Cursiva"&amp;10       Ejercicio Fiscal 2019&amp;R&amp;"-,Cursiva"&amp;10Página &amp;P de &amp;N&amp;K00+000--&amp;11---&amp;"-,Normal"------    </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rgb="FF00736F"/>
  </sheetPr>
  <dimension ref="A1:IZ222"/>
  <sheetViews>
    <sheetView showGridLines="0" tabSelected="1" zoomScale="110" zoomScaleNormal="110" workbookViewId="0">
      <selection activeCell="G7" sqref="G7"/>
    </sheetView>
  </sheetViews>
  <sheetFormatPr baseColWidth="10" defaultColWidth="0" defaultRowHeight="15" customHeight="1" zeroHeight="1"/>
  <cols>
    <col min="1" max="1" width="8.42578125" style="20" customWidth="1"/>
    <col min="2" max="2" width="32.85546875" style="18" customWidth="1"/>
    <col min="3" max="3" width="17.140625" style="22" customWidth="1"/>
    <col min="4" max="4" width="15.42578125" style="23" customWidth="1"/>
    <col min="5" max="5" width="18.7109375" style="18" customWidth="1"/>
    <col min="6" max="6" width="20" style="18" customWidth="1"/>
    <col min="7" max="7" width="18.85546875" style="18" customWidth="1"/>
    <col min="8" max="8" width="18.7109375" style="18" customWidth="1"/>
    <col min="9" max="9" width="23.7109375" style="18" customWidth="1"/>
    <col min="10" max="11" width="21.42578125" style="18" customWidth="1"/>
    <col min="12" max="12" width="20.42578125" style="18" customWidth="1"/>
    <col min="13" max="14" width="0" style="18" hidden="1" customWidth="1"/>
    <col min="15" max="22" width="11.42578125" style="18" hidden="1" customWidth="1"/>
    <col min="23" max="88" width="0" style="18" hidden="1" customWidth="1"/>
    <col min="89" max="16384" width="11.42578125" style="18" hidden="1"/>
  </cols>
  <sheetData>
    <row r="1" spans="1:12" ht="27" customHeight="1">
      <c r="A1" s="441" t="s">
        <v>1149</v>
      </c>
      <c r="B1" s="441"/>
      <c r="C1" s="441"/>
      <c r="D1" s="441"/>
      <c r="E1" s="441"/>
      <c r="F1" s="441"/>
      <c r="G1" s="441"/>
      <c r="H1" s="441"/>
      <c r="I1" s="441"/>
      <c r="J1" s="441"/>
      <c r="K1" s="441"/>
      <c r="L1" s="441"/>
    </row>
    <row r="2" spans="1:12" ht="21" customHeight="1">
      <c r="A2" s="443" t="str">
        <f>'ESTIMACIÓN DE INGRESOS'!A2:C2</f>
        <v>Nombre del Municipio: Degollado, Jalisco</v>
      </c>
      <c r="B2" s="443"/>
      <c r="C2" s="443"/>
      <c r="D2" s="443"/>
      <c r="E2" s="443"/>
      <c r="F2" s="443"/>
      <c r="G2" s="443"/>
      <c r="H2" s="443"/>
      <c r="I2" s="443"/>
      <c r="J2" s="443"/>
      <c r="K2" s="443"/>
      <c r="L2" s="443"/>
    </row>
    <row r="3" spans="1:12" s="13" customFormat="1" ht="9.75" customHeight="1">
      <c r="A3" s="485" t="s">
        <v>5</v>
      </c>
      <c r="B3" s="485"/>
      <c r="C3" s="485"/>
      <c r="D3" s="485"/>
      <c r="E3" s="465" t="s">
        <v>1098</v>
      </c>
      <c r="F3" s="465" t="s">
        <v>1099</v>
      </c>
      <c r="G3" s="484" t="s">
        <v>908</v>
      </c>
      <c r="H3" s="465" t="s">
        <v>909</v>
      </c>
      <c r="I3" s="482" t="s">
        <v>910</v>
      </c>
      <c r="J3" s="465" t="s">
        <v>1100</v>
      </c>
      <c r="K3" s="465" t="s">
        <v>1101</v>
      </c>
      <c r="L3" s="465" t="s">
        <v>1102</v>
      </c>
    </row>
    <row r="4" spans="1:12" s="13" customFormat="1" ht="11.25" customHeight="1">
      <c r="A4" s="485"/>
      <c r="B4" s="485"/>
      <c r="C4" s="485"/>
      <c r="D4" s="485"/>
      <c r="E4" s="465"/>
      <c r="F4" s="465"/>
      <c r="G4" s="484"/>
      <c r="H4" s="465"/>
      <c r="I4" s="482"/>
      <c r="J4" s="465"/>
      <c r="K4" s="465"/>
      <c r="L4" s="465"/>
    </row>
    <row r="5" spans="1:12" s="13" customFormat="1" ht="15.75">
      <c r="A5" s="384" t="s">
        <v>34</v>
      </c>
      <c r="B5" s="385"/>
      <c r="C5" s="385"/>
      <c r="D5" s="385"/>
      <c r="E5" s="385"/>
      <c r="F5" s="385"/>
      <c r="G5" s="385"/>
      <c r="H5" s="384"/>
      <c r="I5" s="386"/>
      <c r="J5" s="391"/>
      <c r="K5" s="391"/>
      <c r="L5" s="392"/>
    </row>
    <row r="6" spans="1:12" s="13" customFormat="1" ht="15" customHeight="1">
      <c r="A6" s="241">
        <v>1000</v>
      </c>
      <c r="B6" s="483" t="s">
        <v>35</v>
      </c>
      <c r="C6" s="483"/>
      <c r="D6" s="483"/>
      <c r="E6" s="307">
        <f>SUM(E7:E13)</f>
        <v>0</v>
      </c>
      <c r="F6" s="307">
        <f>SUM(F7:F13)</f>
        <v>0</v>
      </c>
      <c r="G6" s="307">
        <f>SUM(G7:G13)</f>
        <v>1777399</v>
      </c>
      <c r="H6" s="387">
        <f>SUM(H7:H13)</f>
        <v>1839607.9649999999</v>
      </c>
      <c r="I6" s="242" t="e">
        <f>H6/E6-1</f>
        <v>#DIV/0!</v>
      </c>
      <c r="J6" s="307">
        <f>SUM(J7:J13)</f>
        <v>0</v>
      </c>
      <c r="K6" s="307">
        <f>SUM(K7:K13)</f>
        <v>0</v>
      </c>
      <c r="L6" s="307">
        <f>SUM(L7:L13)</f>
        <v>0</v>
      </c>
    </row>
    <row r="7" spans="1:12" s="13" customFormat="1" ht="15" customHeight="1">
      <c r="A7" s="48">
        <v>1100</v>
      </c>
      <c r="B7" s="468" t="s">
        <v>36</v>
      </c>
      <c r="C7" s="468"/>
      <c r="D7" s="468"/>
      <c r="E7" s="308"/>
      <c r="F7" s="308"/>
      <c r="G7" s="308">
        <f>H7/1.035</f>
        <v>1256007</v>
      </c>
      <c r="H7" s="388">
        <f>'PRESUP.EGRESOS FUENTE FINANCIAM'!M7</f>
        <v>1299967.2449999999</v>
      </c>
      <c r="I7" s="55" t="e">
        <f>H7/E7-1</f>
        <v>#DIV/0!</v>
      </c>
      <c r="J7" s="308"/>
      <c r="K7" s="308"/>
      <c r="L7" s="308"/>
    </row>
    <row r="8" spans="1:12" s="13" customFormat="1" ht="15" customHeight="1">
      <c r="A8" s="48">
        <v>1200</v>
      </c>
      <c r="B8" s="468" t="s">
        <v>37</v>
      </c>
      <c r="C8" s="468"/>
      <c r="D8" s="468"/>
      <c r="E8" s="308"/>
      <c r="F8" s="308"/>
      <c r="G8" s="308">
        <f t="shared" ref="G8:G13" si="0">H8/1.035</f>
        <v>116564</v>
      </c>
      <c r="H8" s="388">
        <f>'PRESUP.EGRESOS FUENTE FINANCIAM'!M12</f>
        <v>120643.73999999999</v>
      </c>
      <c r="I8" s="55" t="e">
        <f t="shared" ref="I8:I13" si="1">H8/E8-1</f>
        <v>#DIV/0!</v>
      </c>
      <c r="J8" s="308"/>
      <c r="K8" s="308"/>
      <c r="L8" s="308"/>
    </row>
    <row r="9" spans="1:12" s="13" customFormat="1" ht="15" customHeight="1">
      <c r="A9" s="48">
        <v>1300</v>
      </c>
      <c r="B9" s="468" t="s">
        <v>38</v>
      </c>
      <c r="C9" s="468"/>
      <c r="D9" s="468"/>
      <c r="E9" s="309"/>
      <c r="F9" s="309"/>
      <c r="G9" s="308">
        <f t="shared" si="0"/>
        <v>372263</v>
      </c>
      <c r="H9" s="388">
        <f>'PRESUP.EGRESOS FUENTE FINANCIAM'!M17</f>
        <v>385292.20499999996</v>
      </c>
      <c r="I9" s="55" t="e">
        <f t="shared" si="1"/>
        <v>#DIV/0!</v>
      </c>
      <c r="J9" s="309"/>
      <c r="K9" s="309"/>
      <c r="L9" s="309"/>
    </row>
    <row r="10" spans="1:12" s="13" customFormat="1" ht="15" customHeight="1">
      <c r="A10" s="48">
        <v>1400</v>
      </c>
      <c r="B10" s="468" t="s">
        <v>39</v>
      </c>
      <c r="C10" s="468"/>
      <c r="D10" s="468"/>
      <c r="E10" s="309"/>
      <c r="F10" s="309"/>
      <c r="G10" s="308">
        <f t="shared" si="0"/>
        <v>0</v>
      </c>
      <c r="H10" s="388">
        <f>'PRESUP.EGRESOS FUENTE FINANCIAM'!M26</f>
        <v>0</v>
      </c>
      <c r="I10" s="55" t="e">
        <f t="shared" si="1"/>
        <v>#DIV/0!</v>
      </c>
      <c r="J10" s="309"/>
      <c r="K10" s="309"/>
      <c r="L10" s="309"/>
    </row>
    <row r="11" spans="1:12" s="13" customFormat="1" ht="15" customHeight="1">
      <c r="A11" s="48">
        <v>1500</v>
      </c>
      <c r="B11" s="468" t="s">
        <v>40</v>
      </c>
      <c r="C11" s="468"/>
      <c r="D11" s="468"/>
      <c r="E11" s="309"/>
      <c r="F11" s="309"/>
      <c r="G11" s="308">
        <f t="shared" si="0"/>
        <v>12565</v>
      </c>
      <c r="H11" s="388">
        <f>'PRESUP.EGRESOS FUENTE FINANCIAM'!M31</f>
        <v>13004.775</v>
      </c>
      <c r="I11" s="55" t="e">
        <f t="shared" si="1"/>
        <v>#DIV/0!</v>
      </c>
      <c r="J11" s="309"/>
      <c r="K11" s="309"/>
      <c r="L11" s="309"/>
    </row>
    <row r="12" spans="1:12" s="13" customFormat="1" ht="15" customHeight="1">
      <c r="A12" s="48">
        <v>1600</v>
      </c>
      <c r="B12" s="468" t="s">
        <v>41</v>
      </c>
      <c r="C12" s="468"/>
      <c r="D12" s="468"/>
      <c r="E12" s="309"/>
      <c r="F12" s="309"/>
      <c r="G12" s="308">
        <f t="shared" si="0"/>
        <v>20000</v>
      </c>
      <c r="H12" s="388">
        <f>'PRESUP.EGRESOS FUENTE FINANCIAM'!M38</f>
        <v>20700</v>
      </c>
      <c r="I12" s="55" t="e">
        <f t="shared" si="1"/>
        <v>#DIV/0!</v>
      </c>
      <c r="J12" s="309"/>
      <c r="K12" s="309"/>
      <c r="L12" s="309"/>
    </row>
    <row r="13" spans="1:12" s="13" customFormat="1" ht="15" customHeight="1">
      <c r="A13" s="48">
        <v>1700</v>
      </c>
      <c r="B13" s="469" t="s">
        <v>42</v>
      </c>
      <c r="C13" s="470"/>
      <c r="D13" s="471"/>
      <c r="E13" s="308"/>
      <c r="F13" s="308"/>
      <c r="G13" s="308">
        <f t="shared" si="0"/>
        <v>0</v>
      </c>
      <c r="H13" s="388">
        <f>'PRESUP.EGRESOS FUENTE FINANCIAM'!M40</f>
        <v>0</v>
      </c>
      <c r="I13" s="55" t="e">
        <f t="shared" si="1"/>
        <v>#DIV/0!</v>
      </c>
      <c r="J13" s="308"/>
      <c r="K13" s="308"/>
      <c r="L13" s="308"/>
    </row>
    <row r="14" spans="1:12" s="13" customFormat="1" ht="15" customHeight="1">
      <c r="A14" s="243">
        <v>2000</v>
      </c>
      <c r="B14" s="472" t="s">
        <v>43</v>
      </c>
      <c r="C14" s="472"/>
      <c r="D14" s="472"/>
      <c r="E14" s="310">
        <f>SUM(E15:E23)</f>
        <v>0</v>
      </c>
      <c r="F14" s="310">
        <f>SUM(F15:F23)</f>
        <v>0</v>
      </c>
      <c r="G14" s="310">
        <f>SUM(G15:G23)</f>
        <v>558129</v>
      </c>
      <c r="H14" s="389">
        <f>SUM(H15:H23)</f>
        <v>577663.51500000001</v>
      </c>
      <c r="I14" s="244" t="e">
        <f>H14/E14-1</f>
        <v>#DIV/0!</v>
      </c>
      <c r="J14" s="310">
        <f>SUM(J15:J23)</f>
        <v>0</v>
      </c>
      <c r="K14" s="310">
        <f>SUM(K15:K23)</f>
        <v>0</v>
      </c>
      <c r="L14" s="310">
        <f>SUM(L15:L23)</f>
        <v>0</v>
      </c>
    </row>
    <row r="15" spans="1:12" s="13" customFormat="1" ht="15" customHeight="1">
      <c r="A15" s="48">
        <v>2100</v>
      </c>
      <c r="B15" s="468" t="s">
        <v>44</v>
      </c>
      <c r="C15" s="468"/>
      <c r="D15" s="468"/>
      <c r="E15" s="308"/>
      <c r="F15" s="308"/>
      <c r="G15" s="308">
        <f>H15/1.035</f>
        <v>15776</v>
      </c>
      <c r="H15" s="388">
        <f>'PRESUP.EGRESOS FUENTE FINANCIAM'!M44</f>
        <v>16328.159999999998</v>
      </c>
      <c r="I15" s="55" t="e">
        <f>H15/E15-1</f>
        <v>#DIV/0!</v>
      </c>
      <c r="J15" s="308"/>
      <c r="K15" s="308"/>
      <c r="L15" s="308"/>
    </row>
    <row r="16" spans="1:12" s="13" customFormat="1" ht="15" customHeight="1">
      <c r="A16" s="48">
        <v>2200</v>
      </c>
      <c r="B16" s="468" t="s">
        <v>1113</v>
      </c>
      <c r="C16" s="468"/>
      <c r="D16" s="468"/>
      <c r="E16" s="308"/>
      <c r="F16" s="308"/>
      <c r="G16" s="308">
        <f t="shared" ref="G16:G43" si="2">H16/1.035</f>
        <v>3279</v>
      </c>
      <c r="H16" s="388">
        <f>'PRESUP.EGRESOS FUENTE FINANCIAM'!M53</f>
        <v>3393.7649999999999</v>
      </c>
      <c r="I16" s="55" t="e">
        <f t="shared" ref="I16:I23" si="3">H16/E16-1</f>
        <v>#DIV/0!</v>
      </c>
      <c r="J16" s="308"/>
      <c r="K16" s="308"/>
      <c r="L16" s="308"/>
    </row>
    <row r="17" spans="1:12" s="13" customFormat="1" ht="15" customHeight="1">
      <c r="A17" s="48">
        <v>2300</v>
      </c>
      <c r="B17" s="468" t="s">
        <v>45</v>
      </c>
      <c r="C17" s="468"/>
      <c r="D17" s="468"/>
      <c r="E17" s="309"/>
      <c r="F17" s="309"/>
      <c r="G17" s="308">
        <f t="shared" si="2"/>
        <v>0</v>
      </c>
      <c r="H17" s="388">
        <f>'PRESUP.EGRESOS FUENTE FINANCIAM'!M57</f>
        <v>0</v>
      </c>
      <c r="I17" s="55" t="e">
        <f t="shared" si="3"/>
        <v>#DIV/0!</v>
      </c>
      <c r="J17" s="309"/>
      <c r="K17" s="309"/>
      <c r="L17" s="309"/>
    </row>
    <row r="18" spans="1:12" s="13" customFormat="1" ht="15" customHeight="1">
      <c r="A18" s="48">
        <v>2400</v>
      </c>
      <c r="B18" s="468" t="s">
        <v>46</v>
      </c>
      <c r="C18" s="468"/>
      <c r="D18" s="468"/>
      <c r="E18" s="309"/>
      <c r="F18" s="309"/>
      <c r="G18" s="308">
        <f t="shared" si="2"/>
        <v>8909</v>
      </c>
      <c r="H18" s="388">
        <f>'PRESUP.EGRESOS FUENTE FINANCIAM'!M67</f>
        <v>9220.8149999999987</v>
      </c>
      <c r="I18" s="55" t="e">
        <f t="shared" si="3"/>
        <v>#DIV/0!</v>
      </c>
      <c r="J18" s="309"/>
      <c r="K18" s="309"/>
      <c r="L18" s="309"/>
    </row>
    <row r="19" spans="1:12" s="13" customFormat="1" ht="15" customHeight="1">
      <c r="A19" s="48">
        <v>2500</v>
      </c>
      <c r="B19" s="468" t="s">
        <v>47</v>
      </c>
      <c r="C19" s="468"/>
      <c r="D19" s="468"/>
      <c r="E19" s="309"/>
      <c r="F19" s="309"/>
      <c r="G19" s="308">
        <f t="shared" si="2"/>
        <v>172664</v>
      </c>
      <c r="H19" s="388">
        <f>'PRESUP.EGRESOS FUENTE FINANCIAM'!M77</f>
        <v>178707.24</v>
      </c>
      <c r="I19" s="55" t="e">
        <f t="shared" si="3"/>
        <v>#DIV/0!</v>
      </c>
      <c r="J19" s="309"/>
      <c r="K19" s="309"/>
      <c r="L19" s="309"/>
    </row>
    <row r="20" spans="1:12" s="13" customFormat="1" ht="15" customHeight="1">
      <c r="A20" s="48">
        <v>2600</v>
      </c>
      <c r="B20" s="468" t="s">
        <v>48</v>
      </c>
      <c r="C20" s="468"/>
      <c r="D20" s="468"/>
      <c r="E20" s="309"/>
      <c r="F20" s="309"/>
      <c r="G20" s="308">
        <f t="shared" si="2"/>
        <v>339141</v>
      </c>
      <c r="H20" s="388">
        <f>'PRESUP.EGRESOS FUENTE FINANCIAM'!M85</f>
        <v>351010.935</v>
      </c>
      <c r="I20" s="55" t="e">
        <f t="shared" si="3"/>
        <v>#DIV/0!</v>
      </c>
      <c r="J20" s="309"/>
      <c r="K20" s="309"/>
      <c r="L20" s="309"/>
    </row>
    <row r="21" spans="1:12" s="13" customFormat="1" ht="15" customHeight="1">
      <c r="A21" s="48">
        <v>2700</v>
      </c>
      <c r="B21" s="469" t="s">
        <v>49</v>
      </c>
      <c r="C21" s="470"/>
      <c r="D21" s="471"/>
      <c r="E21" s="309"/>
      <c r="F21" s="309"/>
      <c r="G21" s="308">
        <f t="shared" si="2"/>
        <v>6575</v>
      </c>
      <c r="H21" s="388">
        <f>'PRESUP.EGRESOS FUENTE FINANCIAM'!M88</f>
        <v>6805.1249999999991</v>
      </c>
      <c r="I21" s="55" t="e">
        <f t="shared" si="3"/>
        <v>#DIV/0!</v>
      </c>
      <c r="J21" s="309"/>
      <c r="K21" s="309"/>
      <c r="L21" s="309"/>
    </row>
    <row r="22" spans="1:12" s="13" customFormat="1" ht="15" customHeight="1">
      <c r="A22" s="48">
        <v>2800</v>
      </c>
      <c r="B22" s="469" t="s">
        <v>50</v>
      </c>
      <c r="C22" s="470"/>
      <c r="D22" s="471"/>
      <c r="E22" s="309"/>
      <c r="F22" s="309"/>
      <c r="G22" s="308">
        <f t="shared" si="2"/>
        <v>11785</v>
      </c>
      <c r="H22" s="388">
        <f>'PRESUP.EGRESOS FUENTE FINANCIAM'!M94</f>
        <v>12197.474999999999</v>
      </c>
      <c r="I22" s="55" t="e">
        <f t="shared" si="3"/>
        <v>#DIV/0!</v>
      </c>
      <c r="J22" s="309"/>
      <c r="K22" s="309"/>
      <c r="L22" s="309"/>
    </row>
    <row r="23" spans="1:12" s="13" customFormat="1" ht="15" customHeight="1">
      <c r="A23" s="48">
        <v>2900</v>
      </c>
      <c r="B23" s="468" t="s">
        <v>51</v>
      </c>
      <c r="C23" s="468"/>
      <c r="D23" s="468"/>
      <c r="E23" s="309"/>
      <c r="F23" s="309"/>
      <c r="G23" s="308">
        <f t="shared" si="2"/>
        <v>0</v>
      </c>
      <c r="H23" s="388">
        <f>'PRESUP.EGRESOS FUENTE FINANCIAM'!M98</f>
        <v>0</v>
      </c>
      <c r="I23" s="55" t="e">
        <f t="shared" si="3"/>
        <v>#DIV/0!</v>
      </c>
      <c r="J23" s="309"/>
      <c r="K23" s="309"/>
      <c r="L23" s="309"/>
    </row>
    <row r="24" spans="1:12" s="13" customFormat="1" ht="15" customHeight="1">
      <c r="A24" s="243">
        <v>3000</v>
      </c>
      <c r="B24" s="472" t="s">
        <v>52</v>
      </c>
      <c r="C24" s="472"/>
      <c r="D24" s="472"/>
      <c r="E24" s="310">
        <f>SUM(E25:E33)</f>
        <v>0</v>
      </c>
      <c r="F24" s="310">
        <f>SUM(F25:F33)</f>
        <v>0</v>
      </c>
      <c r="G24" s="310">
        <f>SUM(G25:G33)</f>
        <v>4600300</v>
      </c>
      <c r="H24" s="389">
        <f>SUM(H25:H33)</f>
        <v>4761310.5</v>
      </c>
      <c r="I24" s="244" t="e">
        <f>H24/E24-1</f>
        <v>#DIV/0!</v>
      </c>
      <c r="J24" s="310">
        <f>SUM(J25:J33)</f>
        <v>0</v>
      </c>
      <c r="K24" s="310">
        <f>SUM(K25:K33)</f>
        <v>0</v>
      </c>
      <c r="L24" s="310">
        <f>SUM(L25:L33)</f>
        <v>0</v>
      </c>
    </row>
    <row r="25" spans="1:12" s="13" customFormat="1" ht="15" customHeight="1">
      <c r="A25" s="48">
        <v>3100</v>
      </c>
      <c r="B25" s="468" t="s">
        <v>53</v>
      </c>
      <c r="C25" s="468"/>
      <c r="D25" s="468"/>
      <c r="E25" s="308"/>
      <c r="F25" s="308"/>
      <c r="G25" s="308">
        <f t="shared" si="2"/>
        <v>4090618</v>
      </c>
      <c r="H25" s="388">
        <f>'PRESUP.EGRESOS FUENTE FINANCIAM'!M109</f>
        <v>4233789.63</v>
      </c>
      <c r="I25" s="55" t="e">
        <f>H25/E25-1</f>
        <v>#DIV/0!</v>
      </c>
      <c r="J25" s="308"/>
      <c r="K25" s="308"/>
      <c r="L25" s="308"/>
    </row>
    <row r="26" spans="1:12" s="13" customFormat="1" ht="15" customHeight="1">
      <c r="A26" s="48">
        <v>3200</v>
      </c>
      <c r="B26" s="468" t="s">
        <v>54</v>
      </c>
      <c r="C26" s="468"/>
      <c r="D26" s="468"/>
      <c r="E26" s="308"/>
      <c r="F26" s="308"/>
      <c r="G26" s="308">
        <f t="shared" si="2"/>
        <v>29403</v>
      </c>
      <c r="H26" s="388">
        <f>'PRESUP.EGRESOS FUENTE FINANCIAM'!M119</f>
        <v>30432.104999999996</v>
      </c>
      <c r="I26" s="55" t="e">
        <f t="shared" ref="I26:I32" si="4">H26/E26-1</f>
        <v>#DIV/0!</v>
      </c>
      <c r="J26" s="308"/>
      <c r="K26" s="308"/>
      <c r="L26" s="308"/>
    </row>
    <row r="27" spans="1:12" s="13" customFormat="1" ht="15" customHeight="1">
      <c r="A27" s="48">
        <v>3300</v>
      </c>
      <c r="B27" s="468" t="s">
        <v>55</v>
      </c>
      <c r="C27" s="468"/>
      <c r="D27" s="468"/>
      <c r="E27" s="309"/>
      <c r="F27" s="309"/>
      <c r="G27" s="308">
        <f t="shared" si="2"/>
        <v>68133</v>
      </c>
      <c r="H27" s="388">
        <f>'PRESUP.EGRESOS FUENTE FINANCIAM'!M129</f>
        <v>70517.654999999999</v>
      </c>
      <c r="I27" s="55" t="e">
        <f t="shared" si="4"/>
        <v>#DIV/0!</v>
      </c>
      <c r="J27" s="309"/>
      <c r="K27" s="309"/>
      <c r="L27" s="309"/>
    </row>
    <row r="28" spans="1:12" s="13" customFormat="1" ht="15" customHeight="1">
      <c r="A28" s="48">
        <v>3400</v>
      </c>
      <c r="B28" s="468" t="s">
        <v>56</v>
      </c>
      <c r="C28" s="468"/>
      <c r="D28" s="468"/>
      <c r="E28" s="309"/>
      <c r="F28" s="309"/>
      <c r="G28" s="308">
        <f t="shared" si="2"/>
        <v>3536</v>
      </c>
      <c r="H28" s="388">
        <f>'PRESUP.EGRESOS FUENTE FINANCIAM'!M139</f>
        <v>3659.7599999999998</v>
      </c>
      <c r="I28" s="55" t="e">
        <f t="shared" si="4"/>
        <v>#DIV/0!</v>
      </c>
      <c r="J28" s="309"/>
      <c r="K28" s="309"/>
      <c r="L28" s="309"/>
    </row>
    <row r="29" spans="1:12" s="13" customFormat="1" ht="15" customHeight="1">
      <c r="A29" s="48">
        <v>3500</v>
      </c>
      <c r="B29" s="468" t="s">
        <v>57</v>
      </c>
      <c r="C29" s="468"/>
      <c r="D29" s="468"/>
      <c r="E29" s="309"/>
      <c r="F29" s="309"/>
      <c r="G29" s="308">
        <f t="shared" si="2"/>
        <v>287510</v>
      </c>
      <c r="H29" s="388">
        <f>'PRESUP.EGRESOS FUENTE FINANCIAM'!M149</f>
        <v>297572.84999999998</v>
      </c>
      <c r="I29" s="55" t="e">
        <f t="shared" si="4"/>
        <v>#DIV/0!</v>
      </c>
      <c r="J29" s="309"/>
      <c r="K29" s="309"/>
      <c r="L29" s="309"/>
    </row>
    <row r="30" spans="1:12" s="13" customFormat="1" ht="15" customHeight="1">
      <c r="A30" s="48">
        <v>3600</v>
      </c>
      <c r="B30" s="468" t="s">
        <v>58</v>
      </c>
      <c r="C30" s="468"/>
      <c r="D30" s="468"/>
      <c r="E30" s="309"/>
      <c r="F30" s="309"/>
      <c r="G30" s="308">
        <f t="shared" si="2"/>
        <v>840</v>
      </c>
      <c r="H30" s="388">
        <f>'PRESUP.EGRESOS FUENTE FINANCIAM'!M159</f>
        <v>869.4</v>
      </c>
      <c r="I30" s="55" t="e">
        <f t="shared" si="4"/>
        <v>#DIV/0!</v>
      </c>
      <c r="J30" s="309"/>
      <c r="K30" s="309"/>
      <c r="L30" s="309"/>
    </row>
    <row r="31" spans="1:12" s="13" customFormat="1" ht="15" customHeight="1">
      <c r="A31" s="48">
        <v>3700</v>
      </c>
      <c r="B31" s="469" t="s">
        <v>59</v>
      </c>
      <c r="C31" s="470"/>
      <c r="D31" s="471"/>
      <c r="E31" s="309"/>
      <c r="F31" s="309"/>
      <c r="G31" s="308">
        <f t="shared" si="2"/>
        <v>13579</v>
      </c>
      <c r="H31" s="388">
        <f>'PRESUP.EGRESOS FUENTE FINANCIAM'!M167</f>
        <v>14054.264999999999</v>
      </c>
      <c r="I31" s="55" t="e">
        <f t="shared" si="4"/>
        <v>#DIV/0!</v>
      </c>
      <c r="J31" s="309"/>
      <c r="K31" s="309"/>
      <c r="L31" s="309"/>
    </row>
    <row r="32" spans="1:12" s="13" customFormat="1" ht="15" customHeight="1">
      <c r="A32" s="48">
        <v>3800</v>
      </c>
      <c r="B32" s="469" t="s">
        <v>60</v>
      </c>
      <c r="C32" s="470"/>
      <c r="D32" s="471"/>
      <c r="E32" s="309"/>
      <c r="F32" s="309"/>
      <c r="G32" s="308">
        <f t="shared" si="2"/>
        <v>0</v>
      </c>
      <c r="H32" s="388">
        <f>'PRESUP.EGRESOS FUENTE FINANCIAM'!M177</f>
        <v>0</v>
      </c>
      <c r="I32" s="55" t="e">
        <f t="shared" si="4"/>
        <v>#DIV/0!</v>
      </c>
      <c r="J32" s="309"/>
      <c r="K32" s="309"/>
      <c r="L32" s="309"/>
    </row>
    <row r="33" spans="1:12" s="13" customFormat="1" ht="15" customHeight="1">
      <c r="A33" s="48">
        <v>3900</v>
      </c>
      <c r="B33" s="468" t="s">
        <v>61</v>
      </c>
      <c r="C33" s="468"/>
      <c r="D33" s="468"/>
      <c r="E33" s="309"/>
      <c r="F33" s="309"/>
      <c r="G33" s="308">
        <f t="shared" si="2"/>
        <v>106681</v>
      </c>
      <c r="H33" s="388">
        <f>'PRESUP.EGRESOS FUENTE FINANCIAM'!M183</f>
        <v>110414.83499999999</v>
      </c>
      <c r="I33" s="55" t="e">
        <f>H33/E33-1</f>
        <v>#DIV/0!</v>
      </c>
      <c r="J33" s="309"/>
      <c r="K33" s="309"/>
      <c r="L33" s="309"/>
    </row>
    <row r="34" spans="1:12" s="13" customFormat="1" ht="15" customHeight="1">
      <c r="A34" s="243">
        <v>4000</v>
      </c>
      <c r="B34" s="472" t="s">
        <v>62</v>
      </c>
      <c r="C34" s="472"/>
      <c r="D34" s="472"/>
      <c r="E34" s="310">
        <f>SUM(E35:E43)</f>
        <v>0</v>
      </c>
      <c r="F34" s="310">
        <f>SUM(F35:F43)</f>
        <v>0</v>
      </c>
      <c r="G34" s="310">
        <f>SUM(G35:G43)</f>
        <v>1791319</v>
      </c>
      <c r="H34" s="389">
        <f>SUM(H35:H43)</f>
        <v>1854015.1649999998</v>
      </c>
      <c r="I34" s="244" t="e">
        <f>H34/E34-1</f>
        <v>#DIV/0!</v>
      </c>
      <c r="J34" s="310">
        <f>SUM(J35:J43)</f>
        <v>0</v>
      </c>
      <c r="K34" s="310">
        <f>SUM(K35:K43)</f>
        <v>0</v>
      </c>
      <c r="L34" s="310">
        <f>SUM(L35:L43)</f>
        <v>0</v>
      </c>
    </row>
    <row r="35" spans="1:12" s="13" customFormat="1" ht="15.75">
      <c r="A35" s="37">
        <v>4100</v>
      </c>
      <c r="B35" s="466" t="s">
        <v>1114</v>
      </c>
      <c r="C35" s="466"/>
      <c r="D35" s="466"/>
      <c r="E35" s="308"/>
      <c r="F35" s="308"/>
      <c r="G35" s="308">
        <f t="shared" si="2"/>
        <v>0</v>
      </c>
      <c r="H35" s="388">
        <f>'PRESUP.EGRESOS FUENTE FINANCIAM'!M194</f>
        <v>0</v>
      </c>
      <c r="I35" s="55" t="e">
        <f t="shared" ref="I35:I77" si="5">H35/E35-1</f>
        <v>#DIV/0!</v>
      </c>
      <c r="J35" s="308"/>
      <c r="K35" s="308"/>
      <c r="L35" s="308"/>
    </row>
    <row r="36" spans="1:12" s="13" customFormat="1" ht="15" customHeight="1">
      <c r="A36" s="37">
        <v>4200</v>
      </c>
      <c r="B36" s="466" t="s">
        <v>63</v>
      </c>
      <c r="C36" s="466"/>
      <c r="D36" s="466"/>
      <c r="E36" s="309"/>
      <c r="F36" s="309"/>
      <c r="G36" s="308">
        <f t="shared" si="2"/>
        <v>0</v>
      </c>
      <c r="H36" s="388">
        <f>'PRESUP.EGRESOS FUENTE FINANCIAM'!M204</f>
        <v>0</v>
      </c>
      <c r="I36" s="55" t="e">
        <f t="shared" si="5"/>
        <v>#DIV/0!</v>
      </c>
      <c r="J36" s="309"/>
      <c r="K36" s="309"/>
      <c r="L36" s="309"/>
    </row>
    <row r="37" spans="1:12" s="13" customFormat="1" ht="15" customHeight="1">
      <c r="A37" s="37">
        <v>4300</v>
      </c>
      <c r="B37" s="476" t="s">
        <v>64</v>
      </c>
      <c r="C37" s="477"/>
      <c r="D37" s="478"/>
      <c r="E37" s="309"/>
      <c r="F37" s="309"/>
      <c r="G37" s="308">
        <f t="shared" si="2"/>
        <v>0</v>
      </c>
      <c r="H37" s="388">
        <f>'PRESUP.EGRESOS FUENTE FINANCIAM'!M210</f>
        <v>0</v>
      </c>
      <c r="I37" s="55" t="e">
        <f t="shared" si="5"/>
        <v>#DIV/0!</v>
      </c>
      <c r="J37" s="309"/>
      <c r="K37" s="309"/>
      <c r="L37" s="309"/>
    </row>
    <row r="38" spans="1:12" s="13" customFormat="1" ht="15" customHeight="1">
      <c r="A38" s="37">
        <v>4400</v>
      </c>
      <c r="B38" s="466" t="s">
        <v>65</v>
      </c>
      <c r="C38" s="466"/>
      <c r="D38" s="466"/>
      <c r="E38" s="308"/>
      <c r="F38" s="308"/>
      <c r="G38" s="308">
        <f t="shared" si="2"/>
        <v>1791319</v>
      </c>
      <c r="H38" s="388">
        <f>'PRESUP.EGRESOS FUENTE FINANCIAM'!M220</f>
        <v>1854015.1649999998</v>
      </c>
      <c r="I38" s="55" t="e">
        <f>H38/E38-1</f>
        <v>#DIV/0!</v>
      </c>
      <c r="J38" s="308"/>
      <c r="K38" s="308"/>
      <c r="L38" s="308"/>
    </row>
    <row r="39" spans="1:12" s="13" customFormat="1" ht="15" customHeight="1">
      <c r="A39" s="37">
        <v>4500</v>
      </c>
      <c r="B39" s="468" t="s">
        <v>66</v>
      </c>
      <c r="C39" s="468"/>
      <c r="D39" s="468"/>
      <c r="E39" s="309"/>
      <c r="F39" s="309"/>
      <c r="G39" s="308">
        <f t="shared" si="2"/>
        <v>0</v>
      </c>
      <c r="H39" s="388">
        <f>'PRESUP.EGRESOS FUENTE FINANCIAM'!M229</f>
        <v>0</v>
      </c>
      <c r="I39" s="55" t="e">
        <f>H39/E39-1</f>
        <v>#DIV/0!</v>
      </c>
      <c r="J39" s="309"/>
      <c r="K39" s="309"/>
      <c r="L39" s="309"/>
    </row>
    <row r="40" spans="1:12" s="13" customFormat="1" ht="15" customHeight="1">
      <c r="A40" s="37">
        <v>4600</v>
      </c>
      <c r="B40" s="469" t="s">
        <v>67</v>
      </c>
      <c r="C40" s="470"/>
      <c r="D40" s="471"/>
      <c r="E40" s="309"/>
      <c r="F40" s="309"/>
      <c r="G40" s="308">
        <f t="shared" si="2"/>
        <v>0</v>
      </c>
      <c r="H40" s="388">
        <f>'PRESUP.EGRESOS FUENTE FINANCIAM'!M233</f>
        <v>0</v>
      </c>
      <c r="I40" s="55" t="e">
        <f>H40/E40-1</f>
        <v>#DIV/0!</v>
      </c>
      <c r="J40" s="309"/>
      <c r="K40" s="309"/>
      <c r="L40" s="309"/>
    </row>
    <row r="41" spans="1:12" s="13" customFormat="1" ht="15" customHeight="1">
      <c r="A41" s="37">
        <v>4700</v>
      </c>
      <c r="B41" s="469" t="s">
        <v>68</v>
      </c>
      <c r="C41" s="470"/>
      <c r="D41" s="471"/>
      <c r="E41" s="309"/>
      <c r="F41" s="309"/>
      <c r="G41" s="308">
        <f t="shared" si="2"/>
        <v>0</v>
      </c>
      <c r="H41" s="388">
        <f>'PRESUP.EGRESOS FUENTE FINANCIAM'!M241</f>
        <v>0</v>
      </c>
      <c r="I41" s="55" t="e">
        <f>H41/E41-1</f>
        <v>#DIV/0!</v>
      </c>
      <c r="J41" s="309"/>
      <c r="K41" s="309"/>
      <c r="L41" s="309"/>
    </row>
    <row r="42" spans="1:12" s="13" customFormat="1" ht="15" customHeight="1">
      <c r="A42" s="37">
        <v>4800</v>
      </c>
      <c r="B42" s="468" t="s">
        <v>69</v>
      </c>
      <c r="C42" s="468"/>
      <c r="D42" s="468"/>
      <c r="E42" s="309"/>
      <c r="F42" s="309"/>
      <c r="G42" s="308">
        <f t="shared" si="2"/>
        <v>0</v>
      </c>
      <c r="H42" s="388">
        <f>'PRESUP.EGRESOS FUENTE FINANCIAM'!M243</f>
        <v>0</v>
      </c>
      <c r="I42" s="55" t="e">
        <f>H42/E42-1</f>
        <v>#DIV/0!</v>
      </c>
      <c r="J42" s="309"/>
      <c r="K42" s="309"/>
      <c r="L42" s="309"/>
    </row>
    <row r="43" spans="1:12" s="13" customFormat="1" ht="15" customHeight="1">
      <c r="A43" s="37">
        <v>4900</v>
      </c>
      <c r="B43" s="466" t="s">
        <v>70</v>
      </c>
      <c r="C43" s="466"/>
      <c r="D43" s="466"/>
      <c r="E43" s="308"/>
      <c r="F43" s="308"/>
      <c r="G43" s="308">
        <f t="shared" si="2"/>
        <v>0</v>
      </c>
      <c r="H43" s="388">
        <f>'PRESUP.EGRESOS FUENTE FINANCIAM'!M249</f>
        <v>0</v>
      </c>
      <c r="I43" s="55" t="e">
        <f t="shared" si="5"/>
        <v>#DIV/0!</v>
      </c>
      <c r="J43" s="308"/>
      <c r="K43" s="308"/>
      <c r="L43" s="308"/>
    </row>
    <row r="44" spans="1:12" s="13" customFormat="1" ht="15" customHeight="1">
      <c r="A44" s="243">
        <v>5000</v>
      </c>
      <c r="B44" s="472" t="s">
        <v>71</v>
      </c>
      <c r="C44" s="472"/>
      <c r="D44" s="472"/>
      <c r="E44" s="310">
        <f>SUM(E45:E53)</f>
        <v>0</v>
      </c>
      <c r="F44" s="310">
        <f>SUM(F45:F53)</f>
        <v>0</v>
      </c>
      <c r="G44" s="310">
        <f>SUM(G45:G53)</f>
        <v>0</v>
      </c>
      <c r="H44" s="389">
        <f>SUM(H45:H53)</f>
        <v>0</v>
      </c>
      <c r="I44" s="244" t="e">
        <f t="shared" si="5"/>
        <v>#DIV/0!</v>
      </c>
      <c r="J44" s="310">
        <f>SUM(J45:J53)</f>
        <v>0</v>
      </c>
      <c r="K44" s="310">
        <f>SUM(K45:K53)</f>
        <v>0</v>
      </c>
      <c r="L44" s="310">
        <f>SUM(L45:L53)</f>
        <v>0</v>
      </c>
    </row>
    <row r="45" spans="1:12" s="13" customFormat="1" ht="15" customHeight="1">
      <c r="A45" s="37">
        <v>5100</v>
      </c>
      <c r="B45" s="466" t="s">
        <v>72</v>
      </c>
      <c r="C45" s="466"/>
      <c r="D45" s="466"/>
      <c r="E45" s="308"/>
      <c r="F45" s="308"/>
      <c r="G45" s="308"/>
      <c r="H45" s="388">
        <f>'PRESUP.EGRESOS FUENTE FINANCIAM'!M254</f>
        <v>0</v>
      </c>
      <c r="I45" s="55" t="e">
        <f t="shared" si="5"/>
        <v>#DIV/0!</v>
      </c>
      <c r="J45" s="308"/>
      <c r="K45" s="308"/>
      <c r="L45" s="308"/>
    </row>
    <row r="46" spans="1:12" s="13" customFormat="1" ht="15" customHeight="1">
      <c r="A46" s="37">
        <v>5200</v>
      </c>
      <c r="B46" s="466" t="s">
        <v>73</v>
      </c>
      <c r="C46" s="466"/>
      <c r="D46" s="466"/>
      <c r="E46" s="308"/>
      <c r="F46" s="308"/>
      <c r="G46" s="308"/>
      <c r="H46" s="388">
        <f>'PRESUP.EGRESOS FUENTE FINANCIAM'!M261</f>
        <v>0</v>
      </c>
      <c r="I46" s="55" t="e">
        <f t="shared" si="5"/>
        <v>#DIV/0!</v>
      </c>
      <c r="J46" s="308"/>
      <c r="K46" s="308"/>
      <c r="L46" s="308"/>
    </row>
    <row r="47" spans="1:12" s="13" customFormat="1" ht="15" customHeight="1">
      <c r="A47" s="37">
        <v>5300</v>
      </c>
      <c r="B47" s="466" t="s">
        <v>74</v>
      </c>
      <c r="C47" s="466"/>
      <c r="D47" s="466"/>
      <c r="E47" s="308"/>
      <c r="F47" s="308"/>
      <c r="G47" s="308"/>
      <c r="H47" s="388">
        <f>'PRESUP.EGRESOS FUENTE FINANCIAM'!M266</f>
        <v>0</v>
      </c>
      <c r="I47" s="55" t="e">
        <f t="shared" si="5"/>
        <v>#DIV/0!</v>
      </c>
      <c r="J47" s="308"/>
      <c r="K47" s="308"/>
      <c r="L47" s="308"/>
    </row>
    <row r="48" spans="1:12" s="13" customFormat="1" ht="15" customHeight="1">
      <c r="A48" s="37">
        <v>5400</v>
      </c>
      <c r="B48" s="466" t="s">
        <v>75</v>
      </c>
      <c r="C48" s="466"/>
      <c r="D48" s="466"/>
      <c r="E48" s="308"/>
      <c r="F48" s="308"/>
      <c r="G48" s="308"/>
      <c r="H48" s="388">
        <f>'PRESUP.EGRESOS FUENTE FINANCIAM'!M269</f>
        <v>0</v>
      </c>
      <c r="I48" s="55" t="e">
        <f t="shared" ref="I48:I53" si="6">H48/E48-1</f>
        <v>#DIV/0!</v>
      </c>
      <c r="J48" s="308"/>
      <c r="K48" s="308"/>
      <c r="L48" s="308"/>
    </row>
    <row r="49" spans="1:260" s="13" customFormat="1" ht="15" customHeight="1">
      <c r="A49" s="37">
        <v>5500</v>
      </c>
      <c r="B49" s="468" t="s">
        <v>76</v>
      </c>
      <c r="C49" s="468"/>
      <c r="D49" s="468"/>
      <c r="E49" s="309"/>
      <c r="F49" s="309"/>
      <c r="G49" s="309"/>
      <c r="H49" s="388">
        <f>'PRESUP.EGRESOS FUENTE FINANCIAM'!M276</f>
        <v>0</v>
      </c>
      <c r="I49" s="55" t="e">
        <f t="shared" si="6"/>
        <v>#DIV/0!</v>
      </c>
      <c r="J49" s="309"/>
      <c r="K49" s="309"/>
      <c r="L49" s="309"/>
    </row>
    <row r="50" spans="1:260" s="13" customFormat="1" ht="15" customHeight="1">
      <c r="A50" s="37">
        <v>5600</v>
      </c>
      <c r="B50" s="469" t="s">
        <v>77</v>
      </c>
      <c r="C50" s="470"/>
      <c r="D50" s="471"/>
      <c r="E50" s="309"/>
      <c r="F50" s="309"/>
      <c r="G50" s="309"/>
      <c r="H50" s="388">
        <f>'PRESUP.EGRESOS FUENTE FINANCIAM'!M278</f>
        <v>0</v>
      </c>
      <c r="I50" s="55" t="e">
        <f t="shared" si="6"/>
        <v>#DIV/0!</v>
      </c>
      <c r="J50" s="309"/>
      <c r="K50" s="309"/>
      <c r="L50" s="309"/>
    </row>
    <row r="51" spans="1:260" s="13" customFormat="1" ht="15" customHeight="1">
      <c r="A51" s="37">
        <v>5700</v>
      </c>
      <c r="B51" s="469" t="s">
        <v>78</v>
      </c>
      <c r="C51" s="470"/>
      <c r="D51" s="471"/>
      <c r="E51" s="309"/>
      <c r="F51" s="309"/>
      <c r="G51" s="309"/>
      <c r="H51" s="388">
        <f>'PRESUP.EGRESOS FUENTE FINANCIAM'!M287</f>
        <v>0</v>
      </c>
      <c r="I51" s="55" t="e">
        <f t="shared" si="6"/>
        <v>#DIV/0!</v>
      </c>
      <c r="J51" s="309"/>
      <c r="K51" s="309"/>
      <c r="L51" s="309"/>
    </row>
    <row r="52" spans="1:260" s="13" customFormat="1" ht="15" customHeight="1">
      <c r="A52" s="37">
        <v>5800</v>
      </c>
      <c r="B52" s="468" t="s">
        <v>79</v>
      </c>
      <c r="C52" s="468"/>
      <c r="D52" s="468"/>
      <c r="E52" s="309"/>
      <c r="F52" s="309"/>
      <c r="G52" s="309"/>
      <c r="H52" s="388">
        <f>'PRESUP.EGRESOS FUENTE FINANCIAM'!M297</f>
        <v>0</v>
      </c>
      <c r="I52" s="55" t="e">
        <f t="shared" si="6"/>
        <v>#DIV/0!</v>
      </c>
      <c r="J52" s="309"/>
      <c r="K52" s="309"/>
      <c r="L52" s="309"/>
    </row>
    <row r="53" spans="1:260" s="13" customFormat="1" ht="15" customHeight="1">
      <c r="A53" s="37">
        <v>5900</v>
      </c>
      <c r="B53" s="466" t="s">
        <v>80</v>
      </c>
      <c r="C53" s="466"/>
      <c r="D53" s="466"/>
      <c r="E53" s="308"/>
      <c r="F53" s="308"/>
      <c r="G53" s="308"/>
      <c r="H53" s="388">
        <f>'PRESUP.EGRESOS FUENTE FINANCIAM'!M302</f>
        <v>0</v>
      </c>
      <c r="I53" s="55" t="e">
        <f t="shared" si="6"/>
        <v>#DIV/0!</v>
      </c>
      <c r="J53" s="308"/>
      <c r="K53" s="308"/>
      <c r="L53" s="308"/>
    </row>
    <row r="54" spans="1:260" s="13" customFormat="1" ht="15" customHeight="1">
      <c r="A54" s="243">
        <v>6000</v>
      </c>
      <c r="B54" s="472" t="s">
        <v>81</v>
      </c>
      <c r="C54" s="472"/>
      <c r="D54" s="472"/>
      <c r="E54" s="310">
        <f>SUM(E55:E57)</f>
        <v>0</v>
      </c>
      <c r="F54" s="310">
        <f>SUM(F55:F57)</f>
        <v>0</v>
      </c>
      <c r="G54" s="310">
        <f>SUM(G55:G57)</f>
        <v>0</v>
      </c>
      <c r="H54" s="389">
        <f>SUM(H55:H57)</f>
        <v>0</v>
      </c>
      <c r="I54" s="244" t="e">
        <f t="shared" si="5"/>
        <v>#DIV/0!</v>
      </c>
      <c r="J54" s="310">
        <f>SUM(J55:J57)</f>
        <v>0</v>
      </c>
      <c r="K54" s="310">
        <f>SUM(K55:K57)</f>
        <v>0</v>
      </c>
      <c r="L54" s="310">
        <f>SUM(L55:L57)</f>
        <v>0</v>
      </c>
    </row>
    <row r="55" spans="1:260" s="13" customFormat="1" ht="15" customHeight="1">
      <c r="A55" s="49">
        <v>6100</v>
      </c>
      <c r="B55" s="481" t="s">
        <v>82</v>
      </c>
      <c r="C55" s="481"/>
      <c r="D55" s="481"/>
      <c r="E55" s="311"/>
      <c r="F55" s="311"/>
      <c r="G55" s="311"/>
      <c r="H55" s="388">
        <f>'PRESUP.EGRESOS FUENTE FINANCIAM'!M313</f>
        <v>0</v>
      </c>
      <c r="I55" s="55" t="e">
        <f t="shared" si="5"/>
        <v>#DIV/0!</v>
      </c>
      <c r="J55" s="311"/>
      <c r="K55" s="311"/>
      <c r="L55" s="311"/>
    </row>
    <row r="56" spans="1:260" s="13" customFormat="1" ht="15" customHeight="1">
      <c r="A56" s="37">
        <v>6200</v>
      </c>
      <c r="B56" s="466" t="s">
        <v>83</v>
      </c>
      <c r="C56" s="466"/>
      <c r="D56" s="466"/>
      <c r="E56" s="308"/>
      <c r="F56" s="308"/>
      <c r="G56" s="308"/>
      <c r="H56" s="388">
        <f>'PRESUP.EGRESOS FUENTE FINANCIAM'!M322</f>
        <v>0</v>
      </c>
      <c r="I56" s="55" t="e">
        <f t="shared" si="5"/>
        <v>#DIV/0!</v>
      </c>
      <c r="J56" s="308"/>
      <c r="K56" s="308"/>
      <c r="L56" s="308"/>
    </row>
    <row r="57" spans="1:260" s="13" customFormat="1" ht="15" customHeight="1">
      <c r="A57" s="37">
        <v>6300</v>
      </c>
      <c r="B57" s="466" t="s">
        <v>84</v>
      </c>
      <c r="C57" s="466"/>
      <c r="D57" s="466"/>
      <c r="E57" s="308"/>
      <c r="F57" s="308"/>
      <c r="G57" s="308"/>
      <c r="H57" s="388">
        <f>'PRESUP.EGRESOS FUENTE FINANCIAM'!M331</f>
        <v>0</v>
      </c>
      <c r="I57" s="55" t="e">
        <f t="shared" si="5"/>
        <v>#DIV/0!</v>
      </c>
      <c r="J57" s="308"/>
      <c r="K57" s="308"/>
      <c r="L57" s="308"/>
    </row>
    <row r="58" spans="1:260" s="13" customFormat="1" ht="15.75" customHeight="1">
      <c r="A58" s="243">
        <v>7000</v>
      </c>
      <c r="B58" s="472" t="s">
        <v>85</v>
      </c>
      <c r="C58" s="472"/>
      <c r="D58" s="472"/>
      <c r="E58" s="310">
        <f>SUM(E59:E65)</f>
        <v>0</v>
      </c>
      <c r="F58" s="310">
        <f>SUM(F59:F65)</f>
        <v>0</v>
      </c>
      <c r="G58" s="310">
        <f>SUM(G59:G65)</f>
        <v>0</v>
      </c>
      <c r="H58" s="389">
        <f>SUM(H59:H65)</f>
        <v>0</v>
      </c>
      <c r="I58" s="244" t="e">
        <f t="shared" si="5"/>
        <v>#DIV/0!</v>
      </c>
      <c r="J58" s="310">
        <f>SUM(J59:J65)</f>
        <v>0</v>
      </c>
      <c r="K58" s="310">
        <f>SUM(K59:K65)</f>
        <v>0</v>
      </c>
      <c r="L58" s="310">
        <f>SUM(L59:L65)</f>
        <v>0</v>
      </c>
    </row>
    <row r="59" spans="1:260" s="13" customFormat="1" ht="15.75">
      <c r="A59" s="37">
        <v>7100</v>
      </c>
      <c r="B59" s="466" t="s">
        <v>86</v>
      </c>
      <c r="C59" s="466"/>
      <c r="D59" s="466"/>
      <c r="E59" s="315"/>
      <c r="F59" s="315"/>
      <c r="G59" s="315"/>
      <c r="H59" s="388">
        <f>'PRESUP.EGRESOS FUENTE FINANCIAM'!M335</f>
        <v>0</v>
      </c>
      <c r="I59" s="55" t="e">
        <f t="shared" si="5"/>
        <v>#DIV/0!</v>
      </c>
      <c r="J59" s="315"/>
      <c r="K59" s="315"/>
      <c r="L59" s="315"/>
      <c r="M59" s="14">
        <v>61</v>
      </c>
      <c r="N59" s="479"/>
      <c r="O59" s="479"/>
      <c r="P59" s="480"/>
      <c r="Q59" s="15">
        <v>61</v>
      </c>
      <c r="R59" s="479"/>
      <c r="S59" s="479"/>
      <c r="T59" s="480"/>
      <c r="U59" s="15">
        <v>61</v>
      </c>
      <c r="V59" s="479"/>
      <c r="W59" s="479"/>
      <c r="X59" s="480"/>
      <c r="Y59" s="15">
        <v>61</v>
      </c>
      <c r="Z59" s="479"/>
      <c r="AA59" s="479"/>
      <c r="AB59" s="480"/>
      <c r="AC59" s="15">
        <v>61</v>
      </c>
      <c r="AD59" s="479"/>
      <c r="AE59" s="479"/>
      <c r="AF59" s="480"/>
      <c r="AG59" s="15">
        <v>61</v>
      </c>
      <c r="AH59" s="479"/>
      <c r="AI59" s="479"/>
      <c r="AJ59" s="480"/>
      <c r="AK59" s="15">
        <v>61</v>
      </c>
      <c r="AL59" s="479"/>
      <c r="AM59" s="479"/>
      <c r="AN59" s="480"/>
      <c r="AO59" s="15">
        <v>61</v>
      </c>
      <c r="AP59" s="479"/>
      <c r="AQ59" s="479"/>
      <c r="AR59" s="480"/>
      <c r="AS59" s="15">
        <v>61</v>
      </c>
      <c r="AT59" s="479"/>
      <c r="AU59" s="479"/>
      <c r="AV59" s="480"/>
      <c r="AW59" s="15">
        <v>61</v>
      </c>
      <c r="AX59" s="479"/>
      <c r="AY59" s="479"/>
      <c r="AZ59" s="480"/>
      <c r="BA59" s="15">
        <v>61</v>
      </c>
      <c r="BB59" s="479"/>
      <c r="BC59" s="479"/>
      <c r="BD59" s="480"/>
      <c r="BE59" s="15">
        <v>61</v>
      </c>
      <c r="BF59" s="479"/>
      <c r="BG59" s="479"/>
      <c r="BH59" s="480"/>
      <c r="BI59" s="15">
        <v>61</v>
      </c>
      <c r="BJ59" s="479"/>
      <c r="BK59" s="479"/>
      <c r="BL59" s="480"/>
      <c r="BM59" s="15">
        <v>61</v>
      </c>
      <c r="BN59" s="479"/>
      <c r="BO59" s="479"/>
      <c r="BP59" s="480"/>
      <c r="BQ59" s="15">
        <v>61</v>
      </c>
      <c r="BR59" s="479"/>
      <c r="BS59" s="479"/>
      <c r="BT59" s="480"/>
      <c r="BU59" s="15">
        <v>61</v>
      </c>
      <c r="BV59" s="479"/>
      <c r="BW59" s="479"/>
      <c r="BX59" s="480"/>
      <c r="BY59" s="15">
        <v>61</v>
      </c>
      <c r="BZ59" s="479"/>
      <c r="CA59" s="479"/>
      <c r="CB59" s="480"/>
      <c r="CC59" s="15">
        <v>61</v>
      </c>
      <c r="CD59" s="479"/>
      <c r="CE59" s="479"/>
      <c r="CF59" s="480"/>
      <c r="CG59" s="15">
        <v>61</v>
      </c>
      <c r="CH59" s="479"/>
      <c r="CI59" s="479"/>
      <c r="CJ59" s="480"/>
      <c r="CK59" s="15">
        <v>61</v>
      </c>
      <c r="CL59" s="479"/>
      <c r="CM59" s="479"/>
      <c r="CN59" s="480"/>
      <c r="CO59" s="15">
        <v>61</v>
      </c>
      <c r="CP59" s="479"/>
      <c r="CQ59" s="479"/>
      <c r="CR59" s="480"/>
      <c r="CS59" s="15">
        <v>61</v>
      </c>
      <c r="CT59" s="479"/>
      <c r="CU59" s="479"/>
      <c r="CV59" s="480"/>
      <c r="CW59" s="15">
        <v>61</v>
      </c>
      <c r="CX59" s="479"/>
      <c r="CY59" s="479"/>
      <c r="CZ59" s="480"/>
      <c r="DA59" s="15">
        <v>61</v>
      </c>
      <c r="DB59" s="479"/>
      <c r="DC59" s="479"/>
      <c r="DD59" s="480"/>
      <c r="DE59" s="15">
        <v>61</v>
      </c>
      <c r="DF59" s="479"/>
      <c r="DG59" s="479"/>
      <c r="DH59" s="480"/>
      <c r="DI59" s="15">
        <v>61</v>
      </c>
      <c r="DJ59" s="479"/>
      <c r="DK59" s="479"/>
      <c r="DL59" s="480"/>
      <c r="DM59" s="15">
        <v>61</v>
      </c>
      <c r="DN59" s="479"/>
      <c r="DO59" s="479"/>
      <c r="DP59" s="480"/>
      <c r="DQ59" s="15">
        <v>61</v>
      </c>
      <c r="DR59" s="479"/>
      <c r="DS59" s="479"/>
      <c r="DT59" s="480"/>
      <c r="DU59" s="15">
        <v>61</v>
      </c>
      <c r="DV59" s="479"/>
      <c r="DW59" s="479"/>
      <c r="DX59" s="480"/>
      <c r="DY59" s="15">
        <v>61</v>
      </c>
      <c r="DZ59" s="479"/>
      <c r="EA59" s="479"/>
      <c r="EB59" s="480"/>
      <c r="EC59" s="15">
        <v>61</v>
      </c>
      <c r="ED59" s="479"/>
      <c r="EE59" s="479"/>
      <c r="EF59" s="480"/>
      <c r="EG59" s="15">
        <v>61</v>
      </c>
      <c r="EH59" s="479"/>
      <c r="EI59" s="479"/>
      <c r="EJ59" s="480"/>
      <c r="EK59" s="15">
        <v>61</v>
      </c>
      <c r="EL59" s="479"/>
      <c r="EM59" s="479"/>
      <c r="EN59" s="480"/>
      <c r="EO59" s="15">
        <v>61</v>
      </c>
      <c r="EP59" s="479"/>
      <c r="EQ59" s="479"/>
      <c r="ER59" s="480"/>
      <c r="ES59" s="15">
        <v>61</v>
      </c>
      <c r="ET59" s="479"/>
      <c r="EU59" s="479"/>
      <c r="EV59" s="480"/>
      <c r="EW59" s="15">
        <v>61</v>
      </c>
      <c r="EX59" s="479"/>
      <c r="EY59" s="479"/>
      <c r="EZ59" s="480"/>
      <c r="FA59" s="15">
        <v>61</v>
      </c>
      <c r="FB59" s="479"/>
      <c r="FC59" s="479"/>
      <c r="FD59" s="480"/>
      <c r="FE59" s="15">
        <v>61</v>
      </c>
      <c r="FF59" s="479"/>
      <c r="FG59" s="479"/>
      <c r="FH59" s="480"/>
      <c r="FI59" s="15">
        <v>61</v>
      </c>
      <c r="FJ59" s="479"/>
      <c r="FK59" s="479"/>
      <c r="FL59" s="480"/>
      <c r="FM59" s="15">
        <v>61</v>
      </c>
      <c r="FN59" s="479"/>
      <c r="FO59" s="479"/>
      <c r="FP59" s="480"/>
      <c r="FQ59" s="15">
        <v>61</v>
      </c>
      <c r="FR59" s="479"/>
      <c r="FS59" s="479"/>
      <c r="FT59" s="480"/>
      <c r="FU59" s="15">
        <v>61</v>
      </c>
      <c r="FV59" s="479"/>
      <c r="FW59" s="479"/>
      <c r="FX59" s="480"/>
      <c r="FY59" s="15">
        <v>61</v>
      </c>
      <c r="FZ59" s="479"/>
      <c r="GA59" s="479"/>
      <c r="GB59" s="480"/>
      <c r="GC59" s="15">
        <v>61</v>
      </c>
      <c r="GD59" s="479"/>
      <c r="GE59" s="479"/>
      <c r="GF59" s="480"/>
      <c r="GG59" s="15">
        <v>61</v>
      </c>
      <c r="GH59" s="479"/>
      <c r="GI59" s="479"/>
      <c r="GJ59" s="480"/>
      <c r="GK59" s="15">
        <v>61</v>
      </c>
      <c r="GL59" s="479"/>
      <c r="GM59" s="479"/>
      <c r="GN59" s="480"/>
      <c r="GO59" s="15">
        <v>61</v>
      </c>
      <c r="GP59" s="479"/>
      <c r="GQ59" s="479"/>
      <c r="GR59" s="480"/>
      <c r="GS59" s="15">
        <v>61</v>
      </c>
      <c r="GT59" s="479"/>
      <c r="GU59" s="479"/>
      <c r="GV59" s="480"/>
      <c r="GW59" s="15">
        <v>61</v>
      </c>
      <c r="GX59" s="479"/>
      <c r="GY59" s="479"/>
      <c r="GZ59" s="480"/>
      <c r="HA59" s="15">
        <v>61</v>
      </c>
      <c r="HB59" s="479"/>
      <c r="HC59" s="479"/>
      <c r="HD59" s="480"/>
      <c r="HE59" s="15">
        <v>61</v>
      </c>
      <c r="HF59" s="479"/>
      <c r="HG59" s="479"/>
      <c r="HH59" s="480"/>
      <c r="HI59" s="15">
        <v>61</v>
      </c>
      <c r="HJ59" s="479"/>
      <c r="HK59" s="479"/>
      <c r="HL59" s="480"/>
      <c r="HM59" s="15">
        <v>61</v>
      </c>
      <c r="HN59" s="479"/>
      <c r="HO59" s="479"/>
      <c r="HP59" s="480"/>
      <c r="HQ59" s="15">
        <v>61</v>
      </c>
      <c r="HR59" s="479"/>
      <c r="HS59" s="479"/>
      <c r="HT59" s="480"/>
      <c r="HU59" s="15">
        <v>61</v>
      </c>
      <c r="HV59" s="479"/>
      <c r="HW59" s="479"/>
      <c r="HX59" s="480"/>
      <c r="HY59" s="15">
        <v>61</v>
      </c>
      <c r="HZ59" s="479"/>
      <c r="IA59" s="479"/>
      <c r="IB59" s="480"/>
      <c r="IC59" s="15">
        <v>61</v>
      </c>
      <c r="ID59" s="479"/>
      <c r="IE59" s="479"/>
      <c r="IF59" s="480"/>
      <c r="IG59" s="15">
        <v>61</v>
      </c>
      <c r="IH59" s="479"/>
      <c r="II59" s="479"/>
      <c r="IJ59" s="480"/>
      <c r="IK59" s="15">
        <v>61</v>
      </c>
      <c r="IL59" s="479"/>
      <c r="IM59" s="479"/>
      <c r="IN59" s="480"/>
      <c r="IO59" s="15">
        <v>61</v>
      </c>
      <c r="IP59" s="479"/>
      <c r="IQ59" s="479"/>
      <c r="IR59" s="480"/>
      <c r="IS59" s="15">
        <v>61</v>
      </c>
      <c r="IT59" s="479"/>
      <c r="IU59" s="479"/>
      <c r="IV59" s="480"/>
      <c r="IW59" s="15">
        <v>61</v>
      </c>
      <c r="IX59" s="479"/>
      <c r="IY59" s="479"/>
      <c r="IZ59" s="480"/>
    </row>
    <row r="60" spans="1:260" s="13" customFormat="1" ht="15.75">
      <c r="A60" s="37">
        <v>7200</v>
      </c>
      <c r="B60" s="466" t="s">
        <v>87</v>
      </c>
      <c r="C60" s="466"/>
      <c r="D60" s="466"/>
      <c r="E60" s="315"/>
      <c r="F60" s="315"/>
      <c r="G60" s="315"/>
      <c r="H60" s="388">
        <f>'PRESUP.EGRESOS FUENTE FINANCIAM'!M338</f>
        <v>0</v>
      </c>
      <c r="I60" s="55" t="e">
        <f t="shared" si="5"/>
        <v>#DIV/0!</v>
      </c>
      <c r="J60" s="315"/>
      <c r="K60" s="315"/>
      <c r="L60" s="315"/>
      <c r="M60" s="14"/>
      <c r="N60" s="16"/>
      <c r="O60" s="16"/>
      <c r="P60" s="17"/>
      <c r="Q60" s="15"/>
      <c r="R60" s="16"/>
      <c r="S60" s="16"/>
      <c r="T60" s="17"/>
      <c r="U60" s="15"/>
      <c r="V60" s="16"/>
      <c r="W60" s="16"/>
      <c r="X60" s="17"/>
      <c r="Y60" s="15"/>
      <c r="Z60" s="16"/>
      <c r="AA60" s="16"/>
      <c r="AB60" s="17"/>
      <c r="AC60" s="15"/>
      <c r="AD60" s="16"/>
      <c r="AE60" s="16"/>
      <c r="AF60" s="17"/>
      <c r="AG60" s="15"/>
      <c r="AH60" s="16"/>
      <c r="AI60" s="16"/>
      <c r="AJ60" s="17"/>
      <c r="AK60" s="15"/>
      <c r="AL60" s="16"/>
      <c r="AM60" s="16"/>
      <c r="AN60" s="17"/>
      <c r="AO60" s="15"/>
      <c r="AP60" s="16"/>
      <c r="AQ60" s="16"/>
      <c r="AR60" s="17"/>
      <c r="AS60" s="15"/>
      <c r="AT60" s="16"/>
      <c r="AU60" s="16"/>
      <c r="AV60" s="17"/>
      <c r="AW60" s="15"/>
      <c r="AX60" s="16"/>
      <c r="AY60" s="16"/>
      <c r="AZ60" s="17"/>
      <c r="BA60" s="15"/>
      <c r="BB60" s="16"/>
      <c r="BC60" s="16"/>
      <c r="BD60" s="17"/>
      <c r="BE60" s="15"/>
      <c r="BF60" s="16"/>
      <c r="BG60" s="16"/>
      <c r="BH60" s="17"/>
      <c r="BI60" s="15"/>
      <c r="BJ60" s="16"/>
      <c r="BK60" s="16"/>
      <c r="BL60" s="17"/>
      <c r="BM60" s="15"/>
      <c r="BN60" s="16"/>
      <c r="BO60" s="16"/>
      <c r="BP60" s="17"/>
      <c r="BQ60" s="15"/>
      <c r="BR60" s="16"/>
      <c r="BS60" s="16"/>
      <c r="BT60" s="17"/>
      <c r="BU60" s="15"/>
      <c r="BV60" s="16"/>
      <c r="BW60" s="16"/>
      <c r="BX60" s="17"/>
      <c r="BY60" s="15"/>
      <c r="BZ60" s="16"/>
      <c r="CA60" s="16"/>
      <c r="CB60" s="17"/>
      <c r="CC60" s="15"/>
      <c r="CD60" s="16"/>
      <c r="CE60" s="16"/>
      <c r="CF60" s="17"/>
      <c r="CG60" s="15"/>
      <c r="CH60" s="16"/>
      <c r="CI60" s="16"/>
      <c r="CJ60" s="17"/>
      <c r="CK60" s="15"/>
      <c r="CL60" s="16"/>
      <c r="CM60" s="16"/>
      <c r="CN60" s="17"/>
      <c r="CO60" s="15"/>
      <c r="CP60" s="16"/>
      <c r="CQ60" s="16"/>
      <c r="CR60" s="17"/>
      <c r="CS60" s="15"/>
      <c r="CT60" s="16"/>
      <c r="CU60" s="16"/>
      <c r="CV60" s="17"/>
      <c r="CW60" s="15"/>
      <c r="CX60" s="16"/>
      <c r="CY60" s="16"/>
      <c r="CZ60" s="17"/>
      <c r="DA60" s="15"/>
      <c r="DB60" s="16"/>
      <c r="DC60" s="16"/>
      <c r="DD60" s="17"/>
      <c r="DE60" s="15"/>
      <c r="DF60" s="16"/>
      <c r="DG60" s="16"/>
      <c r="DH60" s="17"/>
      <c r="DI60" s="15"/>
      <c r="DJ60" s="16"/>
      <c r="DK60" s="16"/>
      <c r="DL60" s="17"/>
      <c r="DM60" s="15"/>
      <c r="DN60" s="16"/>
      <c r="DO60" s="16"/>
      <c r="DP60" s="17"/>
      <c r="DQ60" s="15"/>
      <c r="DR60" s="16"/>
      <c r="DS60" s="16"/>
      <c r="DT60" s="17"/>
      <c r="DU60" s="15"/>
      <c r="DV60" s="16"/>
      <c r="DW60" s="16"/>
      <c r="DX60" s="17"/>
      <c r="DY60" s="15"/>
      <c r="DZ60" s="16"/>
      <c r="EA60" s="16"/>
      <c r="EB60" s="17"/>
      <c r="EC60" s="15"/>
      <c r="ED60" s="16"/>
      <c r="EE60" s="16"/>
      <c r="EF60" s="17"/>
      <c r="EG60" s="15"/>
      <c r="EH60" s="16"/>
      <c r="EI60" s="16"/>
      <c r="EJ60" s="17"/>
      <c r="EK60" s="15"/>
      <c r="EL60" s="16"/>
      <c r="EM60" s="16"/>
      <c r="EN60" s="17"/>
      <c r="EO60" s="15"/>
      <c r="EP60" s="16"/>
      <c r="EQ60" s="16"/>
      <c r="ER60" s="17"/>
      <c r="ES60" s="15"/>
      <c r="ET60" s="16"/>
      <c r="EU60" s="16"/>
      <c r="EV60" s="17"/>
      <c r="EW60" s="15"/>
      <c r="EX60" s="16"/>
      <c r="EY60" s="16"/>
      <c r="EZ60" s="17"/>
      <c r="FA60" s="15"/>
      <c r="FB60" s="16"/>
      <c r="FC60" s="16"/>
      <c r="FD60" s="17"/>
      <c r="FE60" s="15"/>
      <c r="FF60" s="16"/>
      <c r="FG60" s="16"/>
      <c r="FH60" s="17"/>
      <c r="FI60" s="15"/>
      <c r="FJ60" s="16"/>
      <c r="FK60" s="16"/>
      <c r="FL60" s="17"/>
      <c r="FM60" s="15"/>
      <c r="FN60" s="16"/>
      <c r="FO60" s="16"/>
      <c r="FP60" s="17"/>
      <c r="FQ60" s="15"/>
      <c r="FR60" s="16"/>
      <c r="FS60" s="16"/>
      <c r="FT60" s="17"/>
      <c r="FU60" s="15"/>
      <c r="FV60" s="16"/>
      <c r="FW60" s="16"/>
      <c r="FX60" s="17"/>
      <c r="FY60" s="15"/>
      <c r="FZ60" s="16"/>
      <c r="GA60" s="16"/>
      <c r="GB60" s="17"/>
      <c r="GC60" s="15"/>
      <c r="GD60" s="16"/>
      <c r="GE60" s="16"/>
      <c r="GF60" s="17"/>
      <c r="GG60" s="15"/>
      <c r="GH60" s="16"/>
      <c r="GI60" s="16"/>
      <c r="GJ60" s="17"/>
      <c r="GK60" s="15"/>
      <c r="GL60" s="16"/>
      <c r="GM60" s="16"/>
      <c r="GN60" s="17"/>
      <c r="GO60" s="15"/>
      <c r="GP60" s="16"/>
      <c r="GQ60" s="16"/>
      <c r="GR60" s="17"/>
      <c r="GS60" s="15"/>
      <c r="GT60" s="16"/>
      <c r="GU60" s="16"/>
      <c r="GV60" s="17"/>
      <c r="GW60" s="15"/>
      <c r="GX60" s="16"/>
      <c r="GY60" s="16"/>
      <c r="GZ60" s="17"/>
      <c r="HA60" s="15"/>
      <c r="HB60" s="16"/>
      <c r="HC60" s="16"/>
      <c r="HD60" s="17"/>
      <c r="HE60" s="15"/>
      <c r="HF60" s="16"/>
      <c r="HG60" s="16"/>
      <c r="HH60" s="17"/>
      <c r="HI60" s="15"/>
      <c r="HJ60" s="16"/>
      <c r="HK60" s="16"/>
      <c r="HL60" s="17"/>
      <c r="HM60" s="15"/>
      <c r="HN60" s="16"/>
      <c r="HO60" s="16"/>
      <c r="HP60" s="17"/>
      <c r="HQ60" s="15"/>
      <c r="HR60" s="16"/>
      <c r="HS60" s="16"/>
      <c r="HT60" s="17"/>
      <c r="HU60" s="15"/>
      <c r="HV60" s="16"/>
      <c r="HW60" s="16"/>
      <c r="HX60" s="17"/>
      <c r="HY60" s="15"/>
      <c r="HZ60" s="16"/>
      <c r="IA60" s="16"/>
      <c r="IB60" s="17"/>
      <c r="IC60" s="15"/>
      <c r="ID60" s="16"/>
      <c r="IE60" s="16"/>
      <c r="IF60" s="17"/>
      <c r="IG60" s="15"/>
      <c r="IH60" s="16"/>
      <c r="II60" s="16"/>
      <c r="IJ60" s="17"/>
      <c r="IK60" s="15"/>
      <c r="IL60" s="16"/>
      <c r="IM60" s="16"/>
      <c r="IN60" s="17"/>
      <c r="IO60" s="15"/>
      <c r="IP60" s="16"/>
      <c r="IQ60" s="16"/>
      <c r="IR60" s="17"/>
      <c r="IS60" s="15"/>
      <c r="IT60" s="16"/>
      <c r="IU60" s="16"/>
      <c r="IV60" s="17"/>
      <c r="IW60" s="15"/>
      <c r="IX60" s="16"/>
      <c r="IY60" s="16"/>
      <c r="IZ60" s="17"/>
    </row>
    <row r="61" spans="1:260" s="13" customFormat="1" ht="15.75">
      <c r="A61" s="37">
        <v>7300</v>
      </c>
      <c r="B61" s="466" t="s">
        <v>88</v>
      </c>
      <c r="C61" s="466"/>
      <c r="D61" s="466"/>
      <c r="E61" s="315"/>
      <c r="F61" s="315"/>
      <c r="G61" s="315"/>
      <c r="H61" s="388">
        <f>'PRESUP.EGRESOS FUENTE FINANCIAM'!M348</f>
        <v>0</v>
      </c>
      <c r="I61" s="55" t="e">
        <f t="shared" si="5"/>
        <v>#DIV/0!</v>
      </c>
      <c r="J61" s="315"/>
      <c r="K61" s="315"/>
      <c r="L61" s="315"/>
      <c r="M61" s="14"/>
      <c r="N61" s="16"/>
      <c r="O61" s="16"/>
      <c r="P61" s="17"/>
      <c r="Q61" s="15"/>
      <c r="R61" s="16"/>
      <c r="S61" s="16"/>
      <c r="T61" s="17"/>
      <c r="U61" s="15"/>
      <c r="V61" s="16"/>
      <c r="W61" s="16"/>
      <c r="X61" s="17"/>
      <c r="Y61" s="15"/>
      <c r="Z61" s="16"/>
      <c r="AA61" s="16"/>
      <c r="AB61" s="17"/>
      <c r="AC61" s="15"/>
      <c r="AD61" s="16"/>
      <c r="AE61" s="16"/>
      <c r="AF61" s="17"/>
      <c r="AG61" s="15"/>
      <c r="AH61" s="16"/>
      <c r="AI61" s="16"/>
      <c r="AJ61" s="17"/>
      <c r="AK61" s="15"/>
      <c r="AL61" s="16"/>
      <c r="AM61" s="16"/>
      <c r="AN61" s="17"/>
      <c r="AO61" s="15"/>
      <c r="AP61" s="16"/>
      <c r="AQ61" s="16"/>
      <c r="AR61" s="17"/>
      <c r="AS61" s="15"/>
      <c r="AT61" s="16"/>
      <c r="AU61" s="16"/>
      <c r="AV61" s="17"/>
      <c r="AW61" s="15"/>
      <c r="AX61" s="16"/>
      <c r="AY61" s="16"/>
      <c r="AZ61" s="17"/>
      <c r="BA61" s="15"/>
      <c r="BB61" s="16"/>
      <c r="BC61" s="16"/>
      <c r="BD61" s="17"/>
      <c r="BE61" s="15"/>
      <c r="BF61" s="16"/>
      <c r="BG61" s="16"/>
      <c r="BH61" s="17"/>
      <c r="BI61" s="15"/>
      <c r="BJ61" s="16"/>
      <c r="BK61" s="16"/>
      <c r="BL61" s="17"/>
      <c r="BM61" s="15"/>
      <c r="BN61" s="16"/>
      <c r="BO61" s="16"/>
      <c r="BP61" s="17"/>
      <c r="BQ61" s="15"/>
      <c r="BR61" s="16"/>
      <c r="BS61" s="16"/>
      <c r="BT61" s="17"/>
      <c r="BU61" s="15"/>
      <c r="BV61" s="16"/>
      <c r="BW61" s="16"/>
      <c r="BX61" s="17"/>
      <c r="BY61" s="15"/>
      <c r="BZ61" s="16"/>
      <c r="CA61" s="16"/>
      <c r="CB61" s="17"/>
      <c r="CC61" s="15"/>
      <c r="CD61" s="16"/>
      <c r="CE61" s="16"/>
      <c r="CF61" s="17"/>
      <c r="CG61" s="15"/>
      <c r="CH61" s="16"/>
      <c r="CI61" s="16"/>
      <c r="CJ61" s="17"/>
      <c r="CK61" s="15"/>
      <c r="CL61" s="16"/>
      <c r="CM61" s="16"/>
      <c r="CN61" s="17"/>
      <c r="CO61" s="15"/>
      <c r="CP61" s="16"/>
      <c r="CQ61" s="16"/>
      <c r="CR61" s="17"/>
      <c r="CS61" s="15"/>
      <c r="CT61" s="16"/>
      <c r="CU61" s="16"/>
      <c r="CV61" s="17"/>
      <c r="CW61" s="15"/>
      <c r="CX61" s="16"/>
      <c r="CY61" s="16"/>
      <c r="CZ61" s="17"/>
      <c r="DA61" s="15"/>
      <c r="DB61" s="16"/>
      <c r="DC61" s="16"/>
      <c r="DD61" s="17"/>
      <c r="DE61" s="15"/>
      <c r="DF61" s="16"/>
      <c r="DG61" s="16"/>
      <c r="DH61" s="17"/>
      <c r="DI61" s="15"/>
      <c r="DJ61" s="16"/>
      <c r="DK61" s="16"/>
      <c r="DL61" s="17"/>
      <c r="DM61" s="15"/>
      <c r="DN61" s="16"/>
      <c r="DO61" s="16"/>
      <c r="DP61" s="17"/>
      <c r="DQ61" s="15"/>
      <c r="DR61" s="16"/>
      <c r="DS61" s="16"/>
      <c r="DT61" s="17"/>
      <c r="DU61" s="15"/>
      <c r="DV61" s="16"/>
      <c r="DW61" s="16"/>
      <c r="DX61" s="17"/>
      <c r="DY61" s="15"/>
      <c r="DZ61" s="16"/>
      <c r="EA61" s="16"/>
      <c r="EB61" s="17"/>
      <c r="EC61" s="15"/>
      <c r="ED61" s="16"/>
      <c r="EE61" s="16"/>
      <c r="EF61" s="17"/>
      <c r="EG61" s="15"/>
      <c r="EH61" s="16"/>
      <c r="EI61" s="16"/>
      <c r="EJ61" s="17"/>
      <c r="EK61" s="15"/>
      <c r="EL61" s="16"/>
      <c r="EM61" s="16"/>
      <c r="EN61" s="17"/>
      <c r="EO61" s="15"/>
      <c r="EP61" s="16"/>
      <c r="EQ61" s="16"/>
      <c r="ER61" s="17"/>
      <c r="ES61" s="15"/>
      <c r="ET61" s="16"/>
      <c r="EU61" s="16"/>
      <c r="EV61" s="17"/>
      <c r="EW61" s="15"/>
      <c r="EX61" s="16"/>
      <c r="EY61" s="16"/>
      <c r="EZ61" s="17"/>
      <c r="FA61" s="15"/>
      <c r="FB61" s="16"/>
      <c r="FC61" s="16"/>
      <c r="FD61" s="17"/>
      <c r="FE61" s="15"/>
      <c r="FF61" s="16"/>
      <c r="FG61" s="16"/>
      <c r="FH61" s="17"/>
      <c r="FI61" s="15"/>
      <c r="FJ61" s="16"/>
      <c r="FK61" s="16"/>
      <c r="FL61" s="17"/>
      <c r="FM61" s="15"/>
      <c r="FN61" s="16"/>
      <c r="FO61" s="16"/>
      <c r="FP61" s="17"/>
      <c r="FQ61" s="15"/>
      <c r="FR61" s="16"/>
      <c r="FS61" s="16"/>
      <c r="FT61" s="17"/>
      <c r="FU61" s="15"/>
      <c r="FV61" s="16"/>
      <c r="FW61" s="16"/>
      <c r="FX61" s="17"/>
      <c r="FY61" s="15"/>
      <c r="FZ61" s="16"/>
      <c r="GA61" s="16"/>
      <c r="GB61" s="17"/>
      <c r="GC61" s="15"/>
      <c r="GD61" s="16"/>
      <c r="GE61" s="16"/>
      <c r="GF61" s="17"/>
      <c r="GG61" s="15"/>
      <c r="GH61" s="16"/>
      <c r="GI61" s="16"/>
      <c r="GJ61" s="17"/>
      <c r="GK61" s="15"/>
      <c r="GL61" s="16"/>
      <c r="GM61" s="16"/>
      <c r="GN61" s="17"/>
      <c r="GO61" s="15"/>
      <c r="GP61" s="16"/>
      <c r="GQ61" s="16"/>
      <c r="GR61" s="17"/>
      <c r="GS61" s="15"/>
      <c r="GT61" s="16"/>
      <c r="GU61" s="16"/>
      <c r="GV61" s="17"/>
      <c r="GW61" s="15"/>
      <c r="GX61" s="16"/>
      <c r="GY61" s="16"/>
      <c r="GZ61" s="17"/>
      <c r="HA61" s="15"/>
      <c r="HB61" s="16"/>
      <c r="HC61" s="16"/>
      <c r="HD61" s="17"/>
      <c r="HE61" s="15"/>
      <c r="HF61" s="16"/>
      <c r="HG61" s="16"/>
      <c r="HH61" s="17"/>
      <c r="HI61" s="15"/>
      <c r="HJ61" s="16"/>
      <c r="HK61" s="16"/>
      <c r="HL61" s="17"/>
      <c r="HM61" s="15"/>
      <c r="HN61" s="16"/>
      <c r="HO61" s="16"/>
      <c r="HP61" s="17"/>
      <c r="HQ61" s="15"/>
      <c r="HR61" s="16"/>
      <c r="HS61" s="16"/>
      <c r="HT61" s="17"/>
      <c r="HU61" s="15"/>
      <c r="HV61" s="16"/>
      <c r="HW61" s="16"/>
      <c r="HX61" s="17"/>
      <c r="HY61" s="15"/>
      <c r="HZ61" s="16"/>
      <c r="IA61" s="16"/>
      <c r="IB61" s="17"/>
      <c r="IC61" s="15"/>
      <c r="ID61" s="16"/>
      <c r="IE61" s="16"/>
      <c r="IF61" s="17"/>
      <c r="IG61" s="15"/>
      <c r="IH61" s="16"/>
      <c r="II61" s="16"/>
      <c r="IJ61" s="17"/>
      <c r="IK61" s="15"/>
      <c r="IL61" s="16"/>
      <c r="IM61" s="16"/>
      <c r="IN61" s="17"/>
      <c r="IO61" s="15"/>
      <c r="IP61" s="16"/>
      <c r="IQ61" s="16"/>
      <c r="IR61" s="17"/>
      <c r="IS61" s="15"/>
      <c r="IT61" s="16"/>
      <c r="IU61" s="16"/>
      <c r="IV61" s="17"/>
      <c r="IW61" s="15"/>
      <c r="IX61" s="16"/>
      <c r="IY61" s="16"/>
      <c r="IZ61" s="17"/>
    </row>
    <row r="62" spans="1:260" s="13" customFormat="1" ht="15.75">
      <c r="A62" s="37">
        <v>7400</v>
      </c>
      <c r="B62" s="466" t="s">
        <v>89</v>
      </c>
      <c r="C62" s="466"/>
      <c r="D62" s="466"/>
      <c r="E62" s="315"/>
      <c r="F62" s="315"/>
      <c r="G62" s="315"/>
      <c r="H62" s="388">
        <f>'PRESUP.EGRESOS FUENTE FINANCIAM'!M355</f>
        <v>0</v>
      </c>
      <c r="I62" s="55" t="e">
        <f t="shared" si="5"/>
        <v>#DIV/0!</v>
      </c>
      <c r="J62" s="315"/>
      <c r="K62" s="315"/>
      <c r="L62" s="315"/>
      <c r="M62" s="14">
        <v>62</v>
      </c>
      <c r="N62" s="479"/>
      <c r="O62" s="479"/>
      <c r="P62" s="480"/>
      <c r="Q62" s="15">
        <v>62</v>
      </c>
      <c r="R62" s="479"/>
      <c r="S62" s="479"/>
      <c r="T62" s="480"/>
      <c r="U62" s="15">
        <v>62</v>
      </c>
      <c r="V62" s="479"/>
      <c r="W62" s="479"/>
      <c r="X62" s="480"/>
      <c r="Y62" s="15">
        <v>62</v>
      </c>
      <c r="Z62" s="479"/>
      <c r="AA62" s="479"/>
      <c r="AB62" s="480"/>
      <c r="AC62" s="15">
        <v>62</v>
      </c>
      <c r="AD62" s="479"/>
      <c r="AE62" s="479"/>
      <c r="AF62" s="480"/>
      <c r="AG62" s="15">
        <v>62</v>
      </c>
      <c r="AH62" s="479"/>
      <c r="AI62" s="479"/>
      <c r="AJ62" s="480"/>
      <c r="AK62" s="15">
        <v>62</v>
      </c>
      <c r="AL62" s="479"/>
      <c r="AM62" s="479"/>
      <c r="AN62" s="480"/>
      <c r="AO62" s="15">
        <v>62</v>
      </c>
      <c r="AP62" s="479"/>
      <c r="AQ62" s="479"/>
      <c r="AR62" s="480"/>
      <c r="AS62" s="15">
        <v>62</v>
      </c>
      <c r="AT62" s="479"/>
      <c r="AU62" s="479"/>
      <c r="AV62" s="480"/>
      <c r="AW62" s="15">
        <v>62</v>
      </c>
      <c r="AX62" s="479"/>
      <c r="AY62" s="479"/>
      <c r="AZ62" s="480"/>
      <c r="BA62" s="15">
        <v>62</v>
      </c>
      <c r="BB62" s="479"/>
      <c r="BC62" s="479"/>
      <c r="BD62" s="480"/>
      <c r="BE62" s="15">
        <v>62</v>
      </c>
      <c r="BF62" s="479"/>
      <c r="BG62" s="479"/>
      <c r="BH62" s="480"/>
      <c r="BI62" s="15">
        <v>62</v>
      </c>
      <c r="BJ62" s="479"/>
      <c r="BK62" s="479"/>
      <c r="BL62" s="480"/>
      <c r="BM62" s="15">
        <v>62</v>
      </c>
      <c r="BN62" s="479"/>
      <c r="BO62" s="479"/>
      <c r="BP62" s="480"/>
      <c r="BQ62" s="15">
        <v>62</v>
      </c>
      <c r="BR62" s="479"/>
      <c r="BS62" s="479"/>
      <c r="BT62" s="480"/>
      <c r="BU62" s="15">
        <v>62</v>
      </c>
      <c r="BV62" s="479"/>
      <c r="BW62" s="479"/>
      <c r="BX62" s="480"/>
      <c r="BY62" s="15">
        <v>62</v>
      </c>
      <c r="BZ62" s="479"/>
      <c r="CA62" s="479"/>
      <c r="CB62" s="480"/>
      <c r="CC62" s="15">
        <v>62</v>
      </c>
      <c r="CD62" s="479"/>
      <c r="CE62" s="479"/>
      <c r="CF62" s="480"/>
      <c r="CG62" s="15">
        <v>62</v>
      </c>
      <c r="CH62" s="479"/>
      <c r="CI62" s="479"/>
      <c r="CJ62" s="480"/>
      <c r="CK62" s="15">
        <v>62</v>
      </c>
      <c r="CL62" s="479"/>
      <c r="CM62" s="479"/>
      <c r="CN62" s="480"/>
      <c r="CO62" s="15">
        <v>62</v>
      </c>
      <c r="CP62" s="479"/>
      <c r="CQ62" s="479"/>
      <c r="CR62" s="480"/>
      <c r="CS62" s="15">
        <v>62</v>
      </c>
      <c r="CT62" s="479"/>
      <c r="CU62" s="479"/>
      <c r="CV62" s="480"/>
      <c r="CW62" s="15">
        <v>62</v>
      </c>
      <c r="CX62" s="479"/>
      <c r="CY62" s="479"/>
      <c r="CZ62" s="480"/>
      <c r="DA62" s="15">
        <v>62</v>
      </c>
      <c r="DB62" s="479"/>
      <c r="DC62" s="479"/>
      <c r="DD62" s="480"/>
      <c r="DE62" s="15">
        <v>62</v>
      </c>
      <c r="DF62" s="479"/>
      <c r="DG62" s="479"/>
      <c r="DH62" s="480"/>
      <c r="DI62" s="15">
        <v>62</v>
      </c>
      <c r="DJ62" s="479"/>
      <c r="DK62" s="479"/>
      <c r="DL62" s="480"/>
      <c r="DM62" s="15">
        <v>62</v>
      </c>
      <c r="DN62" s="479"/>
      <c r="DO62" s="479"/>
      <c r="DP62" s="480"/>
      <c r="DQ62" s="15">
        <v>62</v>
      </c>
      <c r="DR62" s="479"/>
      <c r="DS62" s="479"/>
      <c r="DT62" s="480"/>
      <c r="DU62" s="15">
        <v>62</v>
      </c>
      <c r="DV62" s="479"/>
      <c r="DW62" s="479"/>
      <c r="DX62" s="480"/>
      <c r="DY62" s="15">
        <v>62</v>
      </c>
      <c r="DZ62" s="479"/>
      <c r="EA62" s="479"/>
      <c r="EB62" s="480"/>
      <c r="EC62" s="15">
        <v>62</v>
      </c>
      <c r="ED62" s="479"/>
      <c r="EE62" s="479"/>
      <c r="EF62" s="480"/>
      <c r="EG62" s="15">
        <v>62</v>
      </c>
      <c r="EH62" s="479"/>
      <c r="EI62" s="479"/>
      <c r="EJ62" s="480"/>
      <c r="EK62" s="15">
        <v>62</v>
      </c>
      <c r="EL62" s="479"/>
      <c r="EM62" s="479"/>
      <c r="EN62" s="480"/>
      <c r="EO62" s="15">
        <v>62</v>
      </c>
      <c r="EP62" s="479"/>
      <c r="EQ62" s="479"/>
      <c r="ER62" s="480"/>
      <c r="ES62" s="15">
        <v>62</v>
      </c>
      <c r="ET62" s="479"/>
      <c r="EU62" s="479"/>
      <c r="EV62" s="480"/>
      <c r="EW62" s="15">
        <v>62</v>
      </c>
      <c r="EX62" s="479"/>
      <c r="EY62" s="479"/>
      <c r="EZ62" s="480"/>
      <c r="FA62" s="15">
        <v>62</v>
      </c>
      <c r="FB62" s="479"/>
      <c r="FC62" s="479"/>
      <c r="FD62" s="480"/>
      <c r="FE62" s="15">
        <v>62</v>
      </c>
      <c r="FF62" s="479"/>
      <c r="FG62" s="479"/>
      <c r="FH62" s="480"/>
      <c r="FI62" s="15">
        <v>62</v>
      </c>
      <c r="FJ62" s="479"/>
      <c r="FK62" s="479"/>
      <c r="FL62" s="480"/>
      <c r="FM62" s="15">
        <v>62</v>
      </c>
      <c r="FN62" s="479"/>
      <c r="FO62" s="479"/>
      <c r="FP62" s="480"/>
      <c r="FQ62" s="15">
        <v>62</v>
      </c>
      <c r="FR62" s="479"/>
      <c r="FS62" s="479"/>
      <c r="FT62" s="480"/>
      <c r="FU62" s="15">
        <v>62</v>
      </c>
      <c r="FV62" s="479"/>
      <c r="FW62" s="479"/>
      <c r="FX62" s="480"/>
      <c r="FY62" s="15">
        <v>62</v>
      </c>
      <c r="FZ62" s="479"/>
      <c r="GA62" s="479"/>
      <c r="GB62" s="480"/>
      <c r="GC62" s="15">
        <v>62</v>
      </c>
      <c r="GD62" s="479"/>
      <c r="GE62" s="479"/>
      <c r="GF62" s="480"/>
      <c r="GG62" s="15">
        <v>62</v>
      </c>
      <c r="GH62" s="479"/>
      <c r="GI62" s="479"/>
      <c r="GJ62" s="480"/>
      <c r="GK62" s="15">
        <v>62</v>
      </c>
      <c r="GL62" s="479"/>
      <c r="GM62" s="479"/>
      <c r="GN62" s="480"/>
      <c r="GO62" s="15">
        <v>62</v>
      </c>
      <c r="GP62" s="479"/>
      <c r="GQ62" s="479"/>
      <c r="GR62" s="480"/>
      <c r="GS62" s="15">
        <v>62</v>
      </c>
      <c r="GT62" s="479"/>
      <c r="GU62" s="479"/>
      <c r="GV62" s="480"/>
      <c r="GW62" s="15">
        <v>62</v>
      </c>
      <c r="GX62" s="479"/>
      <c r="GY62" s="479"/>
      <c r="GZ62" s="480"/>
      <c r="HA62" s="15">
        <v>62</v>
      </c>
      <c r="HB62" s="479"/>
      <c r="HC62" s="479"/>
      <c r="HD62" s="480"/>
      <c r="HE62" s="15">
        <v>62</v>
      </c>
      <c r="HF62" s="479"/>
      <c r="HG62" s="479"/>
      <c r="HH62" s="480"/>
      <c r="HI62" s="15">
        <v>62</v>
      </c>
      <c r="HJ62" s="479"/>
      <c r="HK62" s="479"/>
      <c r="HL62" s="480"/>
      <c r="HM62" s="15">
        <v>62</v>
      </c>
      <c r="HN62" s="479"/>
      <c r="HO62" s="479"/>
      <c r="HP62" s="480"/>
      <c r="HQ62" s="15">
        <v>62</v>
      </c>
      <c r="HR62" s="479"/>
      <c r="HS62" s="479"/>
      <c r="HT62" s="480"/>
      <c r="HU62" s="15">
        <v>62</v>
      </c>
      <c r="HV62" s="479"/>
      <c r="HW62" s="479"/>
      <c r="HX62" s="480"/>
      <c r="HY62" s="15">
        <v>62</v>
      </c>
      <c r="HZ62" s="479"/>
      <c r="IA62" s="479"/>
      <c r="IB62" s="480"/>
      <c r="IC62" s="15">
        <v>62</v>
      </c>
      <c r="ID62" s="479"/>
      <c r="IE62" s="479"/>
      <c r="IF62" s="480"/>
      <c r="IG62" s="15">
        <v>62</v>
      </c>
      <c r="IH62" s="479"/>
      <c r="II62" s="479"/>
      <c r="IJ62" s="480"/>
      <c r="IK62" s="15">
        <v>62</v>
      </c>
      <c r="IL62" s="479"/>
      <c r="IM62" s="479"/>
      <c r="IN62" s="480"/>
      <c r="IO62" s="15">
        <v>62</v>
      </c>
      <c r="IP62" s="479"/>
      <c r="IQ62" s="479"/>
      <c r="IR62" s="480"/>
      <c r="IS62" s="15">
        <v>62</v>
      </c>
      <c r="IT62" s="479"/>
      <c r="IU62" s="479"/>
      <c r="IV62" s="480"/>
      <c r="IW62" s="15">
        <v>62</v>
      </c>
      <c r="IX62" s="479"/>
      <c r="IY62" s="479"/>
      <c r="IZ62" s="480"/>
    </row>
    <row r="63" spans="1:260" s="13" customFormat="1" ht="15" customHeight="1">
      <c r="A63" s="37">
        <v>7500</v>
      </c>
      <c r="B63" s="466" t="s">
        <v>90</v>
      </c>
      <c r="C63" s="466"/>
      <c r="D63" s="466"/>
      <c r="E63" s="316"/>
      <c r="F63" s="316"/>
      <c r="G63" s="316"/>
      <c r="H63" s="388">
        <f>'PRESUP.EGRESOS FUENTE FINANCIAM'!M365</f>
        <v>0</v>
      </c>
      <c r="I63" s="55" t="e">
        <f t="shared" si="5"/>
        <v>#DIV/0!</v>
      </c>
      <c r="J63" s="316"/>
      <c r="K63" s="316"/>
      <c r="L63" s="316"/>
    </row>
    <row r="64" spans="1:260" s="13" customFormat="1" ht="15" customHeight="1">
      <c r="A64" s="37">
        <v>7600</v>
      </c>
      <c r="B64" s="466" t="s">
        <v>91</v>
      </c>
      <c r="C64" s="466"/>
      <c r="D64" s="466"/>
      <c r="E64" s="316"/>
      <c r="F64" s="316"/>
      <c r="G64" s="316"/>
      <c r="H64" s="388">
        <f>'PRESUP.EGRESOS FUENTE FINANCIAM'!M375</f>
        <v>0</v>
      </c>
      <c r="I64" s="55" t="e">
        <f t="shared" si="5"/>
        <v>#DIV/0!</v>
      </c>
      <c r="J64" s="316"/>
      <c r="K64" s="316"/>
      <c r="L64" s="316"/>
    </row>
    <row r="65" spans="1:12" s="13" customFormat="1" ht="15" customHeight="1">
      <c r="A65" s="37">
        <v>7900</v>
      </c>
      <c r="B65" s="466" t="s">
        <v>92</v>
      </c>
      <c r="C65" s="466"/>
      <c r="D65" s="466"/>
      <c r="E65" s="316"/>
      <c r="F65" s="316"/>
      <c r="G65" s="316"/>
      <c r="H65" s="388">
        <f>'PRESUP.EGRESOS FUENTE FINANCIAM'!M378</f>
        <v>0</v>
      </c>
      <c r="I65" s="55" t="e">
        <f t="shared" si="5"/>
        <v>#DIV/0!</v>
      </c>
      <c r="J65" s="316"/>
      <c r="K65" s="316"/>
      <c r="L65" s="316"/>
    </row>
    <row r="66" spans="1:12" s="13" customFormat="1" ht="15.75" customHeight="1">
      <c r="A66" s="243">
        <v>8000</v>
      </c>
      <c r="B66" s="472" t="s">
        <v>21</v>
      </c>
      <c r="C66" s="472"/>
      <c r="D66" s="472"/>
      <c r="E66" s="312">
        <f>SUM(E67:E69)</f>
        <v>0</v>
      </c>
      <c r="F66" s="312">
        <f>SUM(F67:F69)</f>
        <v>0</v>
      </c>
      <c r="G66" s="312">
        <f>SUM(G67:G69)</f>
        <v>0</v>
      </c>
      <c r="H66" s="389">
        <f>SUM(H67:H69)</f>
        <v>0</v>
      </c>
      <c r="I66" s="244" t="e">
        <f t="shared" si="5"/>
        <v>#DIV/0!</v>
      </c>
      <c r="J66" s="312">
        <f>SUM(J67:J69)</f>
        <v>0</v>
      </c>
      <c r="K66" s="312">
        <f>SUM(K67:K69)</f>
        <v>0</v>
      </c>
      <c r="L66" s="312">
        <f>SUM(L67:L69)</f>
        <v>0</v>
      </c>
    </row>
    <row r="67" spans="1:12" s="13" customFormat="1" ht="15.75">
      <c r="A67" s="37">
        <v>8100</v>
      </c>
      <c r="B67" s="466" t="s">
        <v>22</v>
      </c>
      <c r="C67" s="466"/>
      <c r="D67" s="466"/>
      <c r="E67" s="308"/>
      <c r="F67" s="308"/>
      <c r="G67" s="308"/>
      <c r="H67" s="388">
        <f>'PRESUP.EGRESOS FUENTE FINANCIAM'!M383</f>
        <v>0</v>
      </c>
      <c r="I67" s="55" t="e">
        <f t="shared" ref="I67:I69" si="7">H67/E67-1</f>
        <v>#DIV/0!</v>
      </c>
      <c r="J67" s="308"/>
      <c r="K67" s="308"/>
      <c r="L67" s="308"/>
    </row>
    <row r="68" spans="1:12" s="13" customFormat="1" ht="15.75">
      <c r="A68" s="37">
        <v>8300</v>
      </c>
      <c r="B68" s="466" t="s">
        <v>23</v>
      </c>
      <c r="C68" s="466"/>
      <c r="D68" s="466"/>
      <c r="E68" s="309"/>
      <c r="F68" s="309"/>
      <c r="G68" s="309"/>
      <c r="H68" s="388">
        <f>'PRESUP.EGRESOS FUENTE FINANCIAM'!M390</f>
        <v>0</v>
      </c>
      <c r="I68" s="55" t="e">
        <f t="shared" si="7"/>
        <v>#DIV/0!</v>
      </c>
      <c r="J68" s="309"/>
      <c r="K68" s="309"/>
      <c r="L68" s="309"/>
    </row>
    <row r="69" spans="1:12" s="13" customFormat="1" ht="15.75">
      <c r="A69" s="37">
        <v>8500</v>
      </c>
      <c r="B69" s="466" t="s">
        <v>24</v>
      </c>
      <c r="C69" s="466"/>
      <c r="D69" s="466"/>
      <c r="E69" s="309"/>
      <c r="F69" s="309"/>
      <c r="G69" s="309"/>
      <c r="H69" s="388">
        <f>'PRESUP.EGRESOS FUENTE FINANCIAM'!M396</f>
        <v>0</v>
      </c>
      <c r="I69" s="55" t="e">
        <f t="shared" si="7"/>
        <v>#DIV/0!</v>
      </c>
      <c r="J69" s="309"/>
      <c r="K69" s="309"/>
      <c r="L69" s="309"/>
    </row>
    <row r="70" spans="1:12" s="13" customFormat="1" ht="15.75">
      <c r="A70" s="243">
        <v>9000</v>
      </c>
      <c r="B70" s="472" t="s">
        <v>93</v>
      </c>
      <c r="C70" s="472"/>
      <c r="D70" s="472"/>
      <c r="E70" s="310">
        <f>SUM(E71:E77)</f>
        <v>0</v>
      </c>
      <c r="F70" s="310">
        <f>SUM(F71:F77)</f>
        <v>0</v>
      </c>
      <c r="G70" s="310">
        <f>SUM(G71:G77)</f>
        <v>0</v>
      </c>
      <c r="H70" s="389">
        <f>SUM(H71:H77)</f>
        <v>0</v>
      </c>
      <c r="I70" s="244" t="e">
        <f t="shared" si="5"/>
        <v>#DIV/0!</v>
      </c>
      <c r="J70" s="310">
        <f>SUM(J71:J77)</f>
        <v>0</v>
      </c>
      <c r="K70" s="310">
        <f>SUM(K71:K77)</f>
        <v>0</v>
      </c>
      <c r="L70" s="310">
        <f>SUM(L71:L77)</f>
        <v>0</v>
      </c>
    </row>
    <row r="71" spans="1:12" s="13" customFormat="1" ht="15.75">
      <c r="A71" s="37">
        <v>9100</v>
      </c>
      <c r="B71" s="466" t="s">
        <v>94</v>
      </c>
      <c r="C71" s="466"/>
      <c r="D71" s="466"/>
      <c r="E71" s="308"/>
      <c r="F71" s="308"/>
      <c r="G71" s="308"/>
      <c r="H71" s="388">
        <f>'PRESUP.EGRESOS FUENTE FINANCIAM'!M401</f>
        <v>0</v>
      </c>
      <c r="I71" s="55" t="e">
        <f t="shared" si="5"/>
        <v>#DIV/0!</v>
      </c>
      <c r="J71" s="308"/>
      <c r="K71" s="308"/>
      <c r="L71" s="308"/>
    </row>
    <row r="72" spans="1:12" s="13" customFormat="1" ht="15.75">
      <c r="A72" s="37">
        <v>9200</v>
      </c>
      <c r="B72" s="466" t="s">
        <v>95</v>
      </c>
      <c r="C72" s="466"/>
      <c r="D72" s="466"/>
      <c r="E72" s="309"/>
      <c r="F72" s="309"/>
      <c r="G72" s="309"/>
      <c r="H72" s="388">
        <f>'PRESUP.EGRESOS FUENTE FINANCIAM'!M410</f>
        <v>0</v>
      </c>
      <c r="I72" s="55" t="e">
        <f t="shared" si="5"/>
        <v>#DIV/0!</v>
      </c>
      <c r="J72" s="309"/>
      <c r="K72" s="309"/>
      <c r="L72" s="309"/>
    </row>
    <row r="73" spans="1:12" s="13" customFormat="1" ht="15.75">
      <c r="A73" s="37">
        <v>9300</v>
      </c>
      <c r="B73" s="466" t="s">
        <v>96</v>
      </c>
      <c r="C73" s="466"/>
      <c r="D73" s="466"/>
      <c r="E73" s="309"/>
      <c r="F73" s="309"/>
      <c r="G73" s="309"/>
      <c r="H73" s="388">
        <f>'PRESUP.EGRESOS FUENTE FINANCIAM'!M419</f>
        <v>0</v>
      </c>
      <c r="I73" s="55" t="e">
        <f t="shared" si="5"/>
        <v>#DIV/0!</v>
      </c>
      <c r="J73" s="309"/>
      <c r="K73" s="309"/>
      <c r="L73" s="309"/>
    </row>
    <row r="74" spans="1:12" s="13" customFormat="1" ht="15.75">
      <c r="A74" s="37">
        <v>9400</v>
      </c>
      <c r="B74" s="466" t="s">
        <v>97</v>
      </c>
      <c r="C74" s="466"/>
      <c r="D74" s="466"/>
      <c r="E74" s="309"/>
      <c r="F74" s="309"/>
      <c r="G74" s="309"/>
      <c r="H74" s="388">
        <f>'PRESUP.EGRESOS FUENTE FINANCIAM'!M422</f>
        <v>0</v>
      </c>
      <c r="I74" s="55" t="e">
        <f t="shared" si="5"/>
        <v>#DIV/0!</v>
      </c>
      <c r="J74" s="309"/>
      <c r="K74" s="309"/>
      <c r="L74" s="309"/>
    </row>
    <row r="75" spans="1:12" s="13" customFormat="1" ht="15.75">
      <c r="A75" s="37">
        <v>9500</v>
      </c>
      <c r="B75" s="466" t="s">
        <v>98</v>
      </c>
      <c r="C75" s="466"/>
      <c r="D75" s="466"/>
      <c r="E75" s="309"/>
      <c r="F75" s="309"/>
      <c r="G75" s="309"/>
      <c r="H75" s="388">
        <f>'PRESUP.EGRESOS FUENTE FINANCIAM'!M425</f>
        <v>0</v>
      </c>
      <c r="I75" s="55" t="e">
        <f t="shared" si="5"/>
        <v>#DIV/0!</v>
      </c>
      <c r="J75" s="309"/>
      <c r="K75" s="309"/>
      <c r="L75" s="309"/>
    </row>
    <row r="76" spans="1:12" s="13" customFormat="1" ht="15.75">
      <c r="A76" s="37">
        <v>9600</v>
      </c>
      <c r="B76" s="466" t="s">
        <v>861</v>
      </c>
      <c r="C76" s="466"/>
      <c r="D76" s="466"/>
      <c r="E76" s="309"/>
      <c r="F76" s="309"/>
      <c r="G76" s="309"/>
      <c r="H76" s="388">
        <f>'PRESUP.EGRESOS FUENTE FINANCIAM'!M427</f>
        <v>0</v>
      </c>
      <c r="I76" s="55" t="e">
        <f>H76/E76-1</f>
        <v>#DIV/0!</v>
      </c>
      <c r="J76" s="309"/>
      <c r="K76" s="309"/>
      <c r="L76" s="309"/>
    </row>
    <row r="77" spans="1:12" s="13" customFormat="1" ht="15.75">
      <c r="A77" s="50">
        <v>9900</v>
      </c>
      <c r="B77" s="473" t="s">
        <v>99</v>
      </c>
      <c r="C77" s="473"/>
      <c r="D77" s="473"/>
      <c r="E77" s="313"/>
      <c r="F77" s="313"/>
      <c r="G77" s="313"/>
      <c r="H77" s="388">
        <f>'PRESUP.EGRESOS FUENTE FINANCIAM'!M430</f>
        <v>0</v>
      </c>
      <c r="I77" s="55" t="e">
        <f t="shared" si="5"/>
        <v>#DIV/0!</v>
      </c>
      <c r="J77" s="313"/>
      <c r="K77" s="313"/>
      <c r="L77" s="313"/>
    </row>
    <row r="78" spans="1:12" s="13" customFormat="1" ht="15.75">
      <c r="A78" s="474" t="s">
        <v>548</v>
      </c>
      <c r="B78" s="475"/>
      <c r="C78" s="475"/>
      <c r="D78" s="475"/>
      <c r="E78" s="314">
        <f>E6+E14+E24+E34+E44+E54+E58+E66+E70</f>
        <v>0</v>
      </c>
      <c r="F78" s="314">
        <f>F6+F14+F24+F34+F44+F54+F58+F66+F70</f>
        <v>0</v>
      </c>
      <c r="G78" s="314">
        <f>G6+G14+G24+G34+G44+G54+G58+G66+G70</f>
        <v>8727147</v>
      </c>
      <c r="H78" s="390">
        <f>H6+H14+H24+H34+H44+H54+H58+H66+H70</f>
        <v>9032597.1449999996</v>
      </c>
      <c r="I78" s="245" t="e">
        <f>H78/E78-1</f>
        <v>#DIV/0!</v>
      </c>
      <c r="J78" s="314">
        <f>J6+J14+J24+J34+J44+J54+J58+J66+J70</f>
        <v>0</v>
      </c>
      <c r="K78" s="314">
        <f>K6+K14+K24+K34+K44+K54+K58+K66+K70</f>
        <v>0</v>
      </c>
      <c r="L78" s="314">
        <f>L6+L14+L24+L34+L44+L54+L58+L66+L70</f>
        <v>0</v>
      </c>
    </row>
    <row r="79" spans="1:12" ht="16.899999999999999" customHeight="1">
      <c r="B79" s="268"/>
      <c r="C79" s="268"/>
      <c r="D79" s="268"/>
    </row>
    <row r="80" spans="1:12" ht="32.450000000000003" customHeight="1">
      <c r="A80" s="467" t="s">
        <v>866</v>
      </c>
      <c r="B80" s="467"/>
      <c r="C80" s="467"/>
      <c r="D80" s="467"/>
      <c r="E80" s="19"/>
      <c r="F80" s="19"/>
      <c r="G80" s="19"/>
      <c r="H80" s="19"/>
      <c r="I80" s="19"/>
      <c r="J80" s="19"/>
      <c r="K80" s="19"/>
      <c r="L80" s="19"/>
    </row>
    <row r="81" spans="1:260" ht="32.1" customHeight="1">
      <c r="A81" s="246" t="s">
        <v>100</v>
      </c>
      <c r="B81" s="247" t="s">
        <v>3</v>
      </c>
      <c r="C81" s="248" t="s">
        <v>851</v>
      </c>
      <c r="D81" s="249" t="s">
        <v>28</v>
      </c>
      <c r="E81" s="20"/>
      <c r="F81" s="20"/>
      <c r="G81" s="20"/>
      <c r="H81" s="20"/>
      <c r="I81" s="20"/>
      <c r="J81" s="20"/>
      <c r="K81" s="20"/>
      <c r="L81" s="20"/>
    </row>
    <row r="82" spans="1:260" ht="32.1" customHeight="1">
      <c r="A82" s="5">
        <v>1</v>
      </c>
      <c r="B82" s="6" t="s">
        <v>101</v>
      </c>
      <c r="C82" s="21">
        <f>(H6+H14+H24+H34)-H39</f>
        <v>9032597.1449999996</v>
      </c>
      <c r="D82" s="108">
        <f>C82/$C$87</f>
        <v>1</v>
      </c>
    </row>
    <row r="83" spans="1:260" ht="32.1" customHeight="1">
      <c r="A83" s="5">
        <v>2</v>
      </c>
      <c r="B83" s="6" t="s">
        <v>102</v>
      </c>
      <c r="C83" s="21">
        <f>H44+H54+H58</f>
        <v>0</v>
      </c>
      <c r="D83" s="108">
        <f t="shared" ref="D83:D86" si="8">C83/$C$87</f>
        <v>0</v>
      </c>
    </row>
    <row r="84" spans="1:260" ht="32.1" customHeight="1">
      <c r="A84" s="5">
        <v>3</v>
      </c>
      <c r="B84" s="6" t="s">
        <v>103</v>
      </c>
      <c r="C84" s="21">
        <f>H70</f>
        <v>0</v>
      </c>
      <c r="D84" s="108">
        <f t="shared" si="8"/>
        <v>0</v>
      </c>
    </row>
    <row r="85" spans="1:260" ht="32.1" customHeight="1">
      <c r="A85" s="5">
        <v>4</v>
      </c>
      <c r="B85" s="6" t="s">
        <v>136</v>
      </c>
      <c r="C85" s="21">
        <f>H39</f>
        <v>0</v>
      </c>
      <c r="D85" s="108">
        <f t="shared" si="8"/>
        <v>0</v>
      </c>
    </row>
    <row r="86" spans="1:260" ht="32.1" customHeight="1">
      <c r="A86" s="5">
        <v>5</v>
      </c>
      <c r="B86" s="6" t="s">
        <v>124</v>
      </c>
      <c r="C86" s="21">
        <f>H66</f>
        <v>0</v>
      </c>
      <c r="D86" s="108">
        <f t="shared" si="8"/>
        <v>0</v>
      </c>
    </row>
    <row r="87" spans="1:260" ht="19.899999999999999" customHeight="1">
      <c r="A87" s="250"/>
      <c r="B87" s="251" t="s">
        <v>850</v>
      </c>
      <c r="C87" s="252">
        <f>SUM(C82:C86)</f>
        <v>9032597.1449999996</v>
      </c>
      <c r="D87" s="253">
        <f>SUM(D82:D86)</f>
        <v>1</v>
      </c>
    </row>
    <row r="88" spans="1:260" s="20" customFormat="1">
      <c r="B88" s="18"/>
      <c r="C88" s="22"/>
      <c r="D88" s="23"/>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c r="HY88" s="18"/>
      <c r="HZ88" s="18"/>
      <c r="IA88" s="18"/>
      <c r="IB88" s="18"/>
      <c r="IC88" s="18"/>
      <c r="ID88" s="18"/>
      <c r="IE88" s="18"/>
      <c r="IF88" s="18"/>
      <c r="IG88" s="18"/>
      <c r="IH88" s="18"/>
      <c r="II88" s="18"/>
      <c r="IJ88" s="18"/>
      <c r="IK88" s="18"/>
      <c r="IL88" s="18"/>
      <c r="IM88" s="18"/>
      <c r="IN88" s="18"/>
      <c r="IO88" s="18"/>
      <c r="IP88" s="18"/>
      <c r="IQ88" s="18"/>
      <c r="IR88" s="18"/>
      <c r="IS88" s="18"/>
      <c r="IT88" s="18"/>
      <c r="IU88" s="18"/>
      <c r="IV88" s="18"/>
      <c r="IW88" s="18"/>
      <c r="IX88" s="18"/>
      <c r="IY88" s="18"/>
      <c r="IZ88" s="18"/>
    </row>
    <row r="89" spans="1:260" s="20" customFormat="1">
      <c r="B89" s="18"/>
      <c r="C89" s="22"/>
      <c r="D89" s="23"/>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c r="IK89" s="18"/>
      <c r="IL89" s="18"/>
      <c r="IM89" s="18"/>
      <c r="IN89" s="18"/>
      <c r="IO89" s="18"/>
      <c r="IP89" s="18"/>
      <c r="IQ89" s="18"/>
      <c r="IR89" s="18"/>
      <c r="IS89" s="18"/>
      <c r="IT89" s="18"/>
      <c r="IU89" s="18"/>
      <c r="IV89" s="18"/>
      <c r="IW89" s="18"/>
      <c r="IX89" s="18"/>
      <c r="IY89" s="18"/>
      <c r="IZ89" s="18"/>
    </row>
    <row r="90" spans="1:260" s="20" customFormat="1">
      <c r="B90" s="18"/>
      <c r="C90" s="22"/>
      <c r="D90" s="23"/>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18"/>
      <c r="HC90" s="18"/>
      <c r="HD90" s="18"/>
      <c r="HE90" s="18"/>
      <c r="HF90" s="18"/>
      <c r="HG90" s="18"/>
      <c r="HH90" s="18"/>
      <c r="HI90" s="18"/>
      <c r="HJ90" s="18"/>
      <c r="HK90" s="18"/>
      <c r="HL90" s="18"/>
      <c r="HM90" s="18"/>
      <c r="HN90" s="18"/>
      <c r="HO90" s="18"/>
      <c r="HP90" s="18"/>
      <c r="HQ90" s="18"/>
      <c r="HR90" s="18"/>
      <c r="HS90" s="18"/>
      <c r="HT90" s="18"/>
      <c r="HU90" s="18"/>
      <c r="HV90" s="18"/>
      <c r="HW90" s="18"/>
      <c r="HX90" s="18"/>
      <c r="HY90" s="18"/>
      <c r="HZ90" s="18"/>
      <c r="IA90" s="18"/>
      <c r="IB90" s="18"/>
      <c r="IC90" s="18"/>
      <c r="ID90" s="18"/>
      <c r="IE90" s="18"/>
      <c r="IF90" s="18"/>
      <c r="IG90" s="18"/>
      <c r="IH90" s="18"/>
      <c r="II90" s="18"/>
      <c r="IJ90" s="18"/>
      <c r="IK90" s="18"/>
      <c r="IL90" s="18"/>
      <c r="IM90" s="18"/>
      <c r="IN90" s="18"/>
      <c r="IO90" s="18"/>
      <c r="IP90" s="18"/>
      <c r="IQ90" s="18"/>
      <c r="IR90" s="18"/>
      <c r="IS90" s="18"/>
      <c r="IT90" s="18"/>
      <c r="IU90" s="18"/>
      <c r="IV90" s="18"/>
      <c r="IW90" s="18"/>
      <c r="IX90" s="18"/>
      <c r="IY90" s="18"/>
      <c r="IZ90" s="18"/>
    </row>
    <row r="91" spans="1:260" s="20" customFormat="1">
      <c r="B91" s="18"/>
      <c r="C91" s="22"/>
      <c r="D91" s="23"/>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18"/>
      <c r="HO91" s="18"/>
      <c r="HP91" s="18"/>
      <c r="HQ91" s="18"/>
      <c r="HR91" s="18"/>
      <c r="HS91" s="18"/>
      <c r="HT91" s="18"/>
      <c r="HU91" s="18"/>
      <c r="HV91" s="18"/>
      <c r="HW91" s="18"/>
      <c r="HX91" s="18"/>
      <c r="HY91" s="18"/>
      <c r="HZ91" s="18"/>
      <c r="IA91" s="18"/>
      <c r="IB91" s="18"/>
      <c r="IC91" s="18"/>
      <c r="ID91" s="18"/>
      <c r="IE91" s="18"/>
      <c r="IF91" s="18"/>
      <c r="IG91" s="18"/>
      <c r="IH91" s="18"/>
      <c r="II91" s="18"/>
      <c r="IJ91" s="18"/>
      <c r="IK91" s="18"/>
      <c r="IL91" s="18"/>
      <c r="IM91" s="18"/>
      <c r="IN91" s="18"/>
      <c r="IO91" s="18"/>
      <c r="IP91" s="18"/>
      <c r="IQ91" s="18"/>
      <c r="IR91" s="18"/>
      <c r="IS91" s="18"/>
      <c r="IT91" s="18"/>
      <c r="IU91" s="18"/>
      <c r="IV91" s="18"/>
      <c r="IW91" s="18"/>
      <c r="IX91" s="18"/>
      <c r="IY91" s="18"/>
      <c r="IZ91" s="18"/>
    </row>
    <row r="92" spans="1:260" s="20" customFormat="1">
      <c r="B92" s="18"/>
      <c r="C92" s="22"/>
      <c r="D92" s="23"/>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c r="HN92" s="18"/>
      <c r="HO92" s="18"/>
      <c r="HP92" s="18"/>
      <c r="HQ92" s="18"/>
      <c r="HR92" s="18"/>
      <c r="HS92" s="18"/>
      <c r="HT92" s="18"/>
      <c r="HU92" s="18"/>
      <c r="HV92" s="18"/>
      <c r="HW92" s="18"/>
      <c r="HX92" s="18"/>
      <c r="HY92" s="18"/>
      <c r="HZ92" s="18"/>
      <c r="IA92" s="18"/>
      <c r="IB92" s="18"/>
      <c r="IC92" s="18"/>
      <c r="ID92" s="18"/>
      <c r="IE92" s="18"/>
      <c r="IF92" s="18"/>
      <c r="IG92" s="18"/>
      <c r="IH92" s="18"/>
      <c r="II92" s="18"/>
      <c r="IJ92" s="18"/>
      <c r="IK92" s="18"/>
      <c r="IL92" s="18"/>
      <c r="IM92" s="18"/>
      <c r="IN92" s="18"/>
      <c r="IO92" s="18"/>
      <c r="IP92" s="18"/>
      <c r="IQ92" s="18"/>
      <c r="IR92" s="18"/>
      <c r="IS92" s="18"/>
      <c r="IT92" s="18"/>
      <c r="IU92" s="18"/>
      <c r="IV92" s="18"/>
      <c r="IW92" s="18"/>
      <c r="IX92" s="18"/>
      <c r="IY92" s="18"/>
      <c r="IZ92" s="18"/>
    </row>
    <row r="93" spans="1:260" s="20" customFormat="1">
      <c r="B93" s="18"/>
      <c r="C93" s="22"/>
      <c r="D93" s="23"/>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c r="IB93" s="18"/>
      <c r="IC93" s="18"/>
      <c r="ID93" s="18"/>
      <c r="IE93" s="18"/>
      <c r="IF93" s="18"/>
      <c r="IG93" s="18"/>
      <c r="IH93" s="18"/>
      <c r="II93" s="18"/>
      <c r="IJ93" s="18"/>
      <c r="IK93" s="18"/>
      <c r="IL93" s="18"/>
      <c r="IM93" s="18"/>
      <c r="IN93" s="18"/>
      <c r="IO93" s="18"/>
      <c r="IP93" s="18"/>
      <c r="IQ93" s="18"/>
      <c r="IR93" s="18"/>
      <c r="IS93" s="18"/>
      <c r="IT93" s="18"/>
      <c r="IU93" s="18"/>
      <c r="IV93" s="18"/>
      <c r="IW93" s="18"/>
      <c r="IX93" s="18"/>
      <c r="IY93" s="18"/>
      <c r="IZ93" s="18"/>
    </row>
    <row r="94" spans="1:260" s="20" customFormat="1">
      <c r="B94" s="18"/>
      <c r="C94" s="22"/>
      <c r="D94" s="23"/>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18"/>
      <c r="HC94" s="18"/>
      <c r="HD94" s="18"/>
      <c r="HE94" s="18"/>
      <c r="HF94" s="18"/>
      <c r="HG94" s="18"/>
      <c r="HH94" s="18"/>
      <c r="HI94" s="18"/>
      <c r="HJ94" s="18"/>
      <c r="HK94" s="18"/>
      <c r="HL94" s="18"/>
      <c r="HM94" s="18"/>
      <c r="HN94" s="18"/>
      <c r="HO94" s="18"/>
      <c r="HP94" s="18"/>
      <c r="HQ94" s="18"/>
      <c r="HR94" s="18"/>
      <c r="HS94" s="18"/>
      <c r="HT94" s="18"/>
      <c r="HU94" s="18"/>
      <c r="HV94" s="18"/>
      <c r="HW94" s="18"/>
      <c r="HX94" s="18"/>
      <c r="HY94" s="18"/>
      <c r="HZ94" s="18"/>
      <c r="IA94" s="18"/>
      <c r="IB94" s="18"/>
      <c r="IC94" s="18"/>
      <c r="ID94" s="18"/>
      <c r="IE94" s="18"/>
      <c r="IF94" s="18"/>
      <c r="IG94" s="18"/>
      <c r="IH94" s="18"/>
      <c r="II94" s="18"/>
      <c r="IJ94" s="18"/>
      <c r="IK94" s="18"/>
      <c r="IL94" s="18"/>
      <c r="IM94" s="18"/>
      <c r="IN94" s="18"/>
      <c r="IO94" s="18"/>
      <c r="IP94" s="18"/>
      <c r="IQ94" s="18"/>
      <c r="IR94" s="18"/>
      <c r="IS94" s="18"/>
      <c r="IT94" s="18"/>
      <c r="IU94" s="18"/>
      <c r="IV94" s="18"/>
      <c r="IW94" s="18"/>
      <c r="IX94" s="18"/>
      <c r="IY94" s="18"/>
      <c r="IZ94" s="18"/>
    </row>
    <row r="95" spans="1:260" s="20" customFormat="1">
      <c r="B95" s="18"/>
      <c r="C95" s="22"/>
      <c r="D95" s="23"/>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c r="IB95" s="18"/>
      <c r="IC95" s="18"/>
      <c r="ID95" s="18"/>
      <c r="IE95" s="18"/>
      <c r="IF95" s="18"/>
      <c r="IG95" s="18"/>
      <c r="IH95" s="18"/>
      <c r="II95" s="18"/>
      <c r="IJ95" s="18"/>
      <c r="IK95" s="18"/>
      <c r="IL95" s="18"/>
      <c r="IM95" s="18"/>
      <c r="IN95" s="18"/>
      <c r="IO95" s="18"/>
      <c r="IP95" s="18"/>
      <c r="IQ95" s="18"/>
      <c r="IR95" s="18"/>
      <c r="IS95" s="18"/>
      <c r="IT95" s="18"/>
      <c r="IU95" s="18"/>
      <c r="IV95" s="18"/>
      <c r="IW95" s="18"/>
      <c r="IX95" s="18"/>
      <c r="IY95" s="18"/>
      <c r="IZ95" s="18"/>
    </row>
    <row r="96" spans="1:260" s="20" customFormat="1">
      <c r="B96" s="18"/>
      <c r="C96" s="22"/>
      <c r="D96" s="23"/>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c r="HQ96" s="18"/>
      <c r="HR96" s="18"/>
      <c r="HS96" s="18"/>
      <c r="HT96" s="18"/>
      <c r="HU96" s="18"/>
      <c r="HV96" s="18"/>
      <c r="HW96" s="18"/>
      <c r="HX96" s="18"/>
      <c r="HY96" s="18"/>
      <c r="HZ96" s="18"/>
      <c r="IA96" s="18"/>
      <c r="IB96" s="18"/>
      <c r="IC96" s="18"/>
      <c r="ID96" s="18"/>
      <c r="IE96" s="18"/>
      <c r="IF96" s="18"/>
      <c r="IG96" s="18"/>
      <c r="IH96" s="18"/>
      <c r="II96" s="18"/>
      <c r="IJ96" s="18"/>
      <c r="IK96" s="18"/>
      <c r="IL96" s="18"/>
      <c r="IM96" s="18"/>
      <c r="IN96" s="18"/>
      <c r="IO96" s="18"/>
      <c r="IP96" s="18"/>
      <c r="IQ96" s="18"/>
      <c r="IR96" s="18"/>
      <c r="IS96" s="18"/>
      <c r="IT96" s="18"/>
      <c r="IU96" s="18"/>
      <c r="IV96" s="18"/>
      <c r="IW96" s="18"/>
      <c r="IX96" s="18"/>
      <c r="IY96" s="18"/>
      <c r="IZ96" s="18"/>
    </row>
    <row r="97" spans="2:260" s="20" customFormat="1">
      <c r="B97" s="18"/>
      <c r="C97" s="22"/>
      <c r="D97" s="23"/>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c r="HO97" s="18"/>
      <c r="HP97" s="18"/>
      <c r="HQ97" s="18"/>
      <c r="HR97" s="18"/>
      <c r="HS97" s="18"/>
      <c r="HT97" s="18"/>
      <c r="HU97" s="18"/>
      <c r="HV97" s="18"/>
      <c r="HW97" s="18"/>
      <c r="HX97" s="18"/>
      <c r="HY97" s="18"/>
      <c r="HZ97" s="18"/>
      <c r="IA97" s="18"/>
      <c r="IB97" s="18"/>
      <c r="IC97" s="18"/>
      <c r="ID97" s="18"/>
      <c r="IE97" s="18"/>
      <c r="IF97" s="18"/>
      <c r="IG97" s="18"/>
      <c r="IH97" s="18"/>
      <c r="II97" s="18"/>
      <c r="IJ97" s="18"/>
      <c r="IK97" s="18"/>
      <c r="IL97" s="18"/>
      <c r="IM97" s="18"/>
      <c r="IN97" s="18"/>
      <c r="IO97" s="18"/>
      <c r="IP97" s="18"/>
      <c r="IQ97" s="18"/>
      <c r="IR97" s="18"/>
      <c r="IS97" s="18"/>
      <c r="IT97" s="18"/>
      <c r="IU97" s="18"/>
      <c r="IV97" s="18"/>
      <c r="IW97" s="18"/>
      <c r="IX97" s="18"/>
      <c r="IY97" s="18"/>
      <c r="IZ97" s="18"/>
    </row>
    <row r="98" spans="2:260" s="20" customFormat="1">
      <c r="B98" s="18"/>
      <c r="C98" s="22"/>
      <c r="D98" s="23"/>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c r="HO98" s="18"/>
      <c r="HP98" s="18"/>
      <c r="HQ98" s="18"/>
      <c r="HR98" s="18"/>
      <c r="HS98" s="18"/>
      <c r="HT98" s="18"/>
      <c r="HU98" s="18"/>
      <c r="HV98" s="18"/>
      <c r="HW98" s="18"/>
      <c r="HX98" s="18"/>
      <c r="HY98" s="18"/>
      <c r="HZ98" s="18"/>
      <c r="IA98" s="18"/>
      <c r="IB98" s="18"/>
      <c r="IC98" s="18"/>
      <c r="ID98" s="18"/>
      <c r="IE98" s="18"/>
      <c r="IF98" s="18"/>
      <c r="IG98" s="18"/>
      <c r="IH98" s="18"/>
      <c r="II98" s="18"/>
      <c r="IJ98" s="18"/>
      <c r="IK98" s="18"/>
      <c r="IL98" s="18"/>
      <c r="IM98" s="18"/>
      <c r="IN98" s="18"/>
      <c r="IO98" s="18"/>
      <c r="IP98" s="18"/>
      <c r="IQ98" s="18"/>
      <c r="IR98" s="18"/>
      <c r="IS98" s="18"/>
      <c r="IT98" s="18"/>
      <c r="IU98" s="18"/>
      <c r="IV98" s="18"/>
      <c r="IW98" s="18"/>
      <c r="IX98" s="18"/>
      <c r="IY98" s="18"/>
      <c r="IZ98" s="18"/>
    </row>
    <row r="99" spans="2:260" s="20" customFormat="1">
      <c r="B99" s="18"/>
      <c r="C99" s="22"/>
      <c r="D99" s="23"/>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c r="HQ99" s="18"/>
      <c r="HR99" s="18"/>
      <c r="HS99" s="18"/>
      <c r="HT99" s="18"/>
      <c r="HU99" s="18"/>
      <c r="HV99" s="18"/>
      <c r="HW99" s="18"/>
      <c r="HX99" s="18"/>
      <c r="HY99" s="18"/>
      <c r="HZ99" s="18"/>
      <c r="IA99" s="18"/>
      <c r="IB99" s="18"/>
      <c r="IC99" s="18"/>
      <c r="ID99" s="18"/>
      <c r="IE99" s="18"/>
      <c r="IF99" s="18"/>
      <c r="IG99" s="18"/>
      <c r="IH99" s="18"/>
      <c r="II99" s="18"/>
      <c r="IJ99" s="18"/>
      <c r="IK99" s="18"/>
      <c r="IL99" s="18"/>
      <c r="IM99" s="18"/>
      <c r="IN99" s="18"/>
      <c r="IO99" s="18"/>
      <c r="IP99" s="18"/>
      <c r="IQ99" s="18"/>
      <c r="IR99" s="18"/>
      <c r="IS99" s="18"/>
      <c r="IT99" s="18"/>
      <c r="IU99" s="18"/>
      <c r="IV99" s="18"/>
      <c r="IW99" s="18"/>
      <c r="IX99" s="18"/>
      <c r="IY99" s="18"/>
      <c r="IZ99" s="18"/>
    </row>
    <row r="100" spans="2:260" s="20" customFormat="1">
      <c r="B100" s="18"/>
      <c r="C100" s="22"/>
      <c r="D100" s="23"/>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c r="HO100" s="18"/>
      <c r="HP100" s="18"/>
      <c r="HQ100" s="18"/>
      <c r="HR100" s="18"/>
      <c r="HS100" s="18"/>
      <c r="HT100" s="18"/>
      <c r="HU100" s="18"/>
      <c r="HV100" s="18"/>
      <c r="HW100" s="18"/>
      <c r="HX100" s="18"/>
      <c r="HY100" s="18"/>
      <c r="HZ100" s="18"/>
      <c r="IA100" s="18"/>
      <c r="IB100" s="18"/>
      <c r="IC100" s="18"/>
      <c r="ID100" s="18"/>
      <c r="IE100" s="18"/>
      <c r="IF100" s="18"/>
      <c r="IG100" s="18"/>
      <c r="IH100" s="18"/>
      <c r="II100" s="18"/>
      <c r="IJ100" s="18"/>
      <c r="IK100" s="18"/>
      <c r="IL100" s="18"/>
      <c r="IM100" s="18"/>
      <c r="IN100" s="18"/>
      <c r="IO100" s="18"/>
      <c r="IP100" s="18"/>
      <c r="IQ100" s="18"/>
      <c r="IR100" s="18"/>
      <c r="IS100" s="18"/>
      <c r="IT100" s="18"/>
      <c r="IU100" s="18"/>
      <c r="IV100" s="18"/>
      <c r="IW100" s="18"/>
      <c r="IX100" s="18"/>
      <c r="IY100" s="18"/>
      <c r="IZ100" s="18"/>
    </row>
    <row r="101" spans="2:260" s="20" customFormat="1">
      <c r="B101" s="18"/>
      <c r="C101" s="22"/>
      <c r="D101" s="23"/>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c r="HY101" s="18"/>
      <c r="HZ101" s="18"/>
      <c r="IA101" s="18"/>
      <c r="IB101" s="18"/>
      <c r="IC101" s="18"/>
      <c r="ID101" s="18"/>
      <c r="IE101" s="18"/>
      <c r="IF101" s="18"/>
      <c r="IG101" s="18"/>
      <c r="IH101" s="18"/>
      <c r="II101" s="18"/>
      <c r="IJ101" s="18"/>
      <c r="IK101" s="18"/>
      <c r="IL101" s="18"/>
      <c r="IM101" s="18"/>
      <c r="IN101" s="18"/>
      <c r="IO101" s="18"/>
      <c r="IP101" s="18"/>
      <c r="IQ101" s="18"/>
      <c r="IR101" s="18"/>
      <c r="IS101" s="18"/>
      <c r="IT101" s="18"/>
      <c r="IU101" s="18"/>
      <c r="IV101" s="18"/>
      <c r="IW101" s="18"/>
      <c r="IX101" s="18"/>
      <c r="IY101" s="18"/>
      <c r="IZ101" s="18"/>
    </row>
    <row r="102" spans="2:260" s="20" customFormat="1">
      <c r="B102" s="18"/>
      <c r="C102" s="22"/>
      <c r="D102" s="23"/>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c r="IU102" s="18"/>
      <c r="IV102" s="18"/>
      <c r="IW102" s="18"/>
      <c r="IX102" s="18"/>
      <c r="IY102" s="18"/>
      <c r="IZ102" s="18"/>
    </row>
    <row r="103" spans="2:260" s="20" customFormat="1">
      <c r="B103" s="18"/>
      <c r="C103" s="22"/>
      <c r="D103" s="23"/>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18"/>
      <c r="EW103" s="18"/>
      <c r="EX103" s="18"/>
      <c r="EY103" s="18"/>
      <c r="EZ103" s="18"/>
      <c r="FA103" s="18"/>
      <c r="FB103" s="18"/>
      <c r="FC103" s="18"/>
      <c r="FD103" s="18"/>
      <c r="FE103" s="18"/>
      <c r="FF103" s="18"/>
      <c r="FG103" s="18"/>
      <c r="FH103" s="18"/>
      <c r="FI103" s="18"/>
      <c r="FJ103" s="18"/>
      <c r="FK103" s="18"/>
      <c r="FL103" s="18"/>
      <c r="FM103" s="18"/>
      <c r="FN103" s="18"/>
      <c r="FO103" s="18"/>
      <c r="FP103" s="18"/>
      <c r="FQ103" s="18"/>
      <c r="FR103" s="18"/>
      <c r="FS103" s="18"/>
      <c r="FT103" s="18"/>
      <c r="FU103" s="18"/>
      <c r="FV103" s="18"/>
      <c r="FW103" s="18"/>
      <c r="FX103" s="18"/>
      <c r="FY103" s="18"/>
      <c r="FZ103" s="18"/>
      <c r="GA103" s="18"/>
      <c r="GB103" s="18"/>
      <c r="GC103" s="18"/>
      <c r="GD103" s="18"/>
      <c r="GE103" s="18"/>
      <c r="GF103" s="18"/>
      <c r="GG103" s="18"/>
      <c r="GH103" s="18"/>
      <c r="GI103" s="18"/>
      <c r="GJ103" s="18"/>
      <c r="GK103" s="18"/>
      <c r="GL103" s="18"/>
      <c r="GM103" s="18"/>
      <c r="GN103" s="18"/>
      <c r="GO103" s="18"/>
      <c r="GP103" s="18"/>
      <c r="GQ103" s="18"/>
      <c r="GR103" s="18"/>
      <c r="GS103" s="18"/>
      <c r="GT103" s="18"/>
      <c r="GU103" s="18"/>
      <c r="GV103" s="18"/>
      <c r="GW103" s="18"/>
      <c r="GX103" s="18"/>
      <c r="GY103" s="18"/>
      <c r="GZ103" s="18"/>
      <c r="HA103" s="18"/>
      <c r="HB103" s="18"/>
      <c r="HC103" s="18"/>
      <c r="HD103" s="18"/>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c r="II103" s="18"/>
      <c r="IJ103" s="18"/>
      <c r="IK103" s="18"/>
      <c r="IL103" s="18"/>
      <c r="IM103" s="18"/>
      <c r="IN103" s="18"/>
      <c r="IO103" s="18"/>
      <c r="IP103" s="18"/>
      <c r="IQ103" s="18"/>
      <c r="IR103" s="18"/>
      <c r="IS103" s="18"/>
      <c r="IT103" s="18"/>
      <c r="IU103" s="18"/>
      <c r="IV103" s="18"/>
      <c r="IW103" s="18"/>
      <c r="IX103" s="18"/>
      <c r="IY103" s="18"/>
      <c r="IZ103" s="18"/>
    </row>
    <row r="104" spans="2:260" s="20" customFormat="1">
      <c r="B104" s="18"/>
      <c r="C104" s="22"/>
      <c r="D104" s="23"/>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18"/>
      <c r="EW104" s="18"/>
      <c r="EX104" s="18"/>
      <c r="EY104" s="18"/>
      <c r="EZ104" s="18"/>
      <c r="FA104" s="18"/>
      <c r="FB104" s="18"/>
      <c r="FC104" s="18"/>
      <c r="FD104" s="18"/>
      <c r="FE104" s="18"/>
      <c r="FF104" s="18"/>
      <c r="FG104" s="18"/>
      <c r="FH104" s="18"/>
      <c r="FI104" s="18"/>
      <c r="FJ104" s="18"/>
      <c r="FK104" s="18"/>
      <c r="FL104" s="18"/>
      <c r="FM104" s="18"/>
      <c r="FN104" s="18"/>
      <c r="FO104" s="18"/>
      <c r="FP104" s="18"/>
      <c r="FQ104" s="18"/>
      <c r="FR104" s="18"/>
      <c r="FS104" s="18"/>
      <c r="FT104" s="18"/>
      <c r="FU104" s="18"/>
      <c r="FV104" s="18"/>
      <c r="FW104" s="18"/>
      <c r="FX104" s="18"/>
      <c r="FY104" s="18"/>
      <c r="FZ104" s="18"/>
      <c r="GA104" s="18"/>
      <c r="GB104" s="18"/>
      <c r="GC104" s="18"/>
      <c r="GD104" s="18"/>
      <c r="GE104" s="18"/>
      <c r="GF104" s="18"/>
      <c r="GG104" s="18"/>
      <c r="GH104" s="18"/>
      <c r="GI104" s="18"/>
      <c r="GJ104" s="18"/>
      <c r="GK104" s="18"/>
      <c r="GL104" s="18"/>
      <c r="GM104" s="18"/>
      <c r="GN104" s="18"/>
      <c r="GO104" s="18"/>
      <c r="GP104" s="18"/>
      <c r="GQ104" s="18"/>
      <c r="GR104" s="18"/>
      <c r="GS104" s="18"/>
      <c r="GT104" s="18"/>
      <c r="GU104" s="18"/>
      <c r="GV104" s="18"/>
      <c r="GW104" s="18"/>
      <c r="GX104" s="18"/>
      <c r="GY104" s="18"/>
      <c r="GZ104" s="18"/>
      <c r="HA104" s="18"/>
      <c r="HB104" s="18"/>
      <c r="HC104" s="18"/>
      <c r="HD104" s="18"/>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c r="IB104" s="18"/>
      <c r="IC104" s="18"/>
      <c r="ID104" s="18"/>
      <c r="IE104" s="18"/>
      <c r="IF104" s="18"/>
      <c r="IG104" s="18"/>
      <c r="IH104" s="18"/>
      <c r="II104" s="18"/>
      <c r="IJ104" s="18"/>
      <c r="IK104" s="18"/>
      <c r="IL104" s="18"/>
      <c r="IM104" s="18"/>
      <c r="IN104" s="18"/>
      <c r="IO104" s="18"/>
      <c r="IP104" s="18"/>
      <c r="IQ104" s="18"/>
      <c r="IR104" s="18"/>
      <c r="IS104" s="18"/>
      <c r="IT104" s="18"/>
      <c r="IU104" s="18"/>
      <c r="IV104" s="18"/>
      <c r="IW104" s="18"/>
      <c r="IX104" s="18"/>
      <c r="IY104" s="18"/>
      <c r="IZ104" s="18"/>
    </row>
    <row r="105" spans="2:260" s="20" customFormat="1">
      <c r="B105" s="18"/>
      <c r="C105" s="22"/>
      <c r="D105" s="23"/>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18"/>
      <c r="EW105" s="18"/>
      <c r="EX105" s="18"/>
      <c r="EY105" s="18"/>
      <c r="EZ105" s="18"/>
      <c r="FA105" s="18"/>
      <c r="FB105" s="18"/>
      <c r="FC105" s="18"/>
      <c r="FD105" s="18"/>
      <c r="FE105" s="18"/>
      <c r="FF105" s="18"/>
      <c r="FG105" s="18"/>
      <c r="FH105" s="18"/>
      <c r="FI105" s="18"/>
      <c r="FJ105" s="18"/>
      <c r="FK105" s="18"/>
      <c r="FL105" s="18"/>
      <c r="FM105" s="18"/>
      <c r="FN105" s="18"/>
      <c r="FO105" s="18"/>
      <c r="FP105" s="18"/>
      <c r="FQ105" s="18"/>
      <c r="FR105" s="18"/>
      <c r="FS105" s="18"/>
      <c r="FT105" s="18"/>
      <c r="FU105" s="18"/>
      <c r="FV105" s="18"/>
      <c r="FW105" s="18"/>
      <c r="FX105" s="18"/>
      <c r="FY105" s="18"/>
      <c r="FZ105" s="18"/>
      <c r="GA105" s="18"/>
      <c r="GB105" s="18"/>
      <c r="GC105" s="18"/>
      <c r="GD105" s="18"/>
      <c r="GE105" s="18"/>
      <c r="GF105" s="18"/>
      <c r="GG105" s="18"/>
      <c r="GH105" s="18"/>
      <c r="GI105" s="18"/>
      <c r="GJ105" s="18"/>
      <c r="GK105" s="18"/>
      <c r="GL105" s="18"/>
      <c r="GM105" s="18"/>
      <c r="GN105" s="18"/>
      <c r="GO105" s="18"/>
      <c r="GP105" s="18"/>
      <c r="GQ105" s="18"/>
      <c r="GR105" s="18"/>
      <c r="GS105" s="18"/>
      <c r="GT105" s="18"/>
      <c r="GU105" s="18"/>
      <c r="GV105" s="18"/>
      <c r="GW105" s="18"/>
      <c r="GX105" s="18"/>
      <c r="GY105" s="18"/>
      <c r="GZ105" s="18"/>
      <c r="HA105" s="18"/>
      <c r="HB105" s="18"/>
      <c r="HC105" s="18"/>
      <c r="HD105" s="18"/>
      <c r="HE105" s="18"/>
      <c r="HF105" s="18"/>
      <c r="HG105" s="18"/>
      <c r="HH105" s="18"/>
      <c r="HI105" s="18"/>
      <c r="HJ105" s="18"/>
      <c r="HK105" s="18"/>
      <c r="HL105" s="18"/>
      <c r="HM105" s="18"/>
      <c r="HN105" s="18"/>
      <c r="HO105" s="18"/>
      <c r="HP105" s="18"/>
      <c r="HQ105" s="18"/>
      <c r="HR105" s="18"/>
      <c r="HS105" s="18"/>
      <c r="HT105" s="18"/>
      <c r="HU105" s="18"/>
      <c r="HV105" s="18"/>
      <c r="HW105" s="18"/>
      <c r="HX105" s="18"/>
      <c r="HY105" s="18"/>
      <c r="HZ105" s="18"/>
      <c r="IA105" s="18"/>
      <c r="IB105" s="18"/>
      <c r="IC105" s="18"/>
      <c r="ID105" s="18"/>
      <c r="IE105" s="18"/>
      <c r="IF105" s="18"/>
      <c r="IG105" s="18"/>
      <c r="IH105" s="18"/>
      <c r="II105" s="18"/>
      <c r="IJ105" s="18"/>
      <c r="IK105" s="18"/>
      <c r="IL105" s="18"/>
      <c r="IM105" s="18"/>
      <c r="IN105" s="18"/>
      <c r="IO105" s="18"/>
      <c r="IP105" s="18"/>
      <c r="IQ105" s="18"/>
      <c r="IR105" s="18"/>
      <c r="IS105" s="18"/>
      <c r="IT105" s="18"/>
      <c r="IU105" s="18"/>
      <c r="IV105" s="18"/>
      <c r="IW105" s="18"/>
      <c r="IX105" s="18"/>
      <c r="IY105" s="18"/>
      <c r="IZ105" s="18"/>
    </row>
    <row r="106" spans="2:260" s="20" customFormat="1">
      <c r="B106" s="18"/>
      <c r="C106" s="22"/>
      <c r="D106" s="23"/>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18"/>
      <c r="EW106" s="18"/>
      <c r="EX106" s="18"/>
      <c r="EY106" s="18"/>
      <c r="EZ106" s="18"/>
      <c r="FA106" s="18"/>
      <c r="FB106" s="18"/>
      <c r="FC106" s="18"/>
      <c r="FD106" s="18"/>
      <c r="FE106" s="18"/>
      <c r="FF106" s="18"/>
      <c r="FG106" s="18"/>
      <c r="FH106" s="18"/>
      <c r="FI106" s="18"/>
      <c r="FJ106" s="18"/>
      <c r="FK106" s="18"/>
      <c r="FL106" s="18"/>
      <c r="FM106" s="18"/>
      <c r="FN106" s="18"/>
      <c r="FO106" s="18"/>
      <c r="FP106" s="18"/>
      <c r="FQ106" s="18"/>
      <c r="FR106" s="18"/>
      <c r="FS106" s="18"/>
      <c r="FT106" s="18"/>
      <c r="FU106" s="18"/>
      <c r="FV106" s="18"/>
      <c r="FW106" s="18"/>
      <c r="FX106" s="18"/>
      <c r="FY106" s="18"/>
      <c r="FZ106" s="18"/>
      <c r="GA106" s="18"/>
      <c r="GB106" s="18"/>
      <c r="GC106" s="18"/>
      <c r="GD106" s="18"/>
      <c r="GE106" s="18"/>
      <c r="GF106" s="18"/>
      <c r="GG106" s="18"/>
      <c r="GH106" s="18"/>
      <c r="GI106" s="18"/>
      <c r="GJ106" s="18"/>
      <c r="GK106" s="18"/>
      <c r="GL106" s="18"/>
      <c r="GM106" s="18"/>
      <c r="GN106" s="18"/>
      <c r="GO106" s="18"/>
      <c r="GP106" s="18"/>
      <c r="GQ106" s="18"/>
      <c r="GR106" s="18"/>
      <c r="GS106" s="18"/>
      <c r="GT106" s="18"/>
      <c r="GU106" s="18"/>
      <c r="GV106" s="18"/>
      <c r="GW106" s="18"/>
      <c r="GX106" s="18"/>
      <c r="GY106" s="18"/>
      <c r="GZ106" s="18"/>
      <c r="HA106" s="18"/>
      <c r="HB106" s="18"/>
      <c r="HC106" s="18"/>
      <c r="HD106" s="18"/>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c r="IG106" s="18"/>
      <c r="IH106" s="18"/>
      <c r="II106" s="18"/>
      <c r="IJ106" s="18"/>
      <c r="IK106" s="18"/>
      <c r="IL106" s="18"/>
      <c r="IM106" s="18"/>
      <c r="IN106" s="18"/>
      <c r="IO106" s="18"/>
      <c r="IP106" s="18"/>
      <c r="IQ106" s="18"/>
      <c r="IR106" s="18"/>
      <c r="IS106" s="18"/>
      <c r="IT106" s="18"/>
      <c r="IU106" s="18"/>
      <c r="IV106" s="18"/>
      <c r="IW106" s="18"/>
      <c r="IX106" s="18"/>
      <c r="IY106" s="18"/>
      <c r="IZ106" s="18"/>
    </row>
    <row r="107" spans="2:260" s="20" customFormat="1">
      <c r="B107" s="18"/>
      <c r="C107" s="22"/>
      <c r="D107" s="23"/>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18"/>
      <c r="EW107" s="18"/>
      <c r="EX107" s="18"/>
      <c r="EY107" s="18"/>
      <c r="EZ107" s="18"/>
      <c r="FA107" s="18"/>
      <c r="FB107" s="18"/>
      <c r="FC107" s="18"/>
      <c r="FD107" s="18"/>
      <c r="FE107" s="18"/>
      <c r="FF107" s="18"/>
      <c r="FG107" s="18"/>
      <c r="FH107" s="18"/>
      <c r="FI107" s="18"/>
      <c r="FJ107" s="18"/>
      <c r="FK107" s="18"/>
      <c r="FL107" s="18"/>
      <c r="FM107" s="18"/>
      <c r="FN107" s="18"/>
      <c r="FO107" s="18"/>
      <c r="FP107" s="18"/>
      <c r="FQ107" s="18"/>
      <c r="FR107" s="18"/>
      <c r="FS107" s="18"/>
      <c r="FT107" s="18"/>
      <c r="FU107" s="18"/>
      <c r="FV107" s="18"/>
      <c r="FW107" s="18"/>
      <c r="FX107" s="18"/>
      <c r="FY107" s="18"/>
      <c r="FZ107" s="18"/>
      <c r="GA107" s="18"/>
      <c r="GB107" s="18"/>
      <c r="GC107" s="18"/>
      <c r="GD107" s="18"/>
      <c r="GE107" s="18"/>
      <c r="GF107" s="18"/>
      <c r="GG107" s="18"/>
      <c r="GH107" s="18"/>
      <c r="GI107" s="18"/>
      <c r="GJ107" s="18"/>
      <c r="GK107" s="18"/>
      <c r="GL107" s="18"/>
      <c r="GM107" s="18"/>
      <c r="GN107" s="18"/>
      <c r="GO107" s="18"/>
      <c r="GP107" s="18"/>
      <c r="GQ107" s="18"/>
      <c r="GR107" s="18"/>
      <c r="GS107" s="18"/>
      <c r="GT107" s="18"/>
      <c r="GU107" s="18"/>
      <c r="GV107" s="18"/>
      <c r="GW107" s="18"/>
      <c r="GX107" s="18"/>
      <c r="GY107" s="18"/>
      <c r="GZ107" s="18"/>
      <c r="HA107" s="18"/>
      <c r="HB107" s="18"/>
      <c r="HC107" s="18"/>
      <c r="HD107" s="18"/>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c r="II107" s="18"/>
      <c r="IJ107" s="18"/>
      <c r="IK107" s="18"/>
      <c r="IL107" s="18"/>
      <c r="IM107" s="18"/>
      <c r="IN107" s="18"/>
      <c r="IO107" s="18"/>
      <c r="IP107" s="18"/>
      <c r="IQ107" s="18"/>
      <c r="IR107" s="18"/>
      <c r="IS107" s="18"/>
      <c r="IT107" s="18"/>
      <c r="IU107" s="18"/>
      <c r="IV107" s="18"/>
      <c r="IW107" s="18"/>
      <c r="IX107" s="18"/>
      <c r="IY107" s="18"/>
      <c r="IZ107" s="18"/>
    </row>
    <row r="108" spans="2:260" s="20" customFormat="1">
      <c r="B108" s="18"/>
      <c r="C108" s="22"/>
      <c r="D108" s="23"/>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18"/>
      <c r="EW108" s="18"/>
      <c r="EX108" s="18"/>
      <c r="EY108" s="18"/>
      <c r="EZ108" s="18"/>
      <c r="FA108" s="18"/>
      <c r="FB108" s="18"/>
      <c r="FC108" s="18"/>
      <c r="FD108" s="18"/>
      <c r="FE108" s="18"/>
      <c r="FF108" s="18"/>
      <c r="FG108" s="18"/>
      <c r="FH108" s="18"/>
      <c r="FI108" s="18"/>
      <c r="FJ108" s="18"/>
      <c r="FK108" s="18"/>
      <c r="FL108" s="18"/>
      <c r="FM108" s="18"/>
      <c r="FN108" s="18"/>
      <c r="FO108" s="18"/>
      <c r="FP108" s="18"/>
      <c r="FQ108" s="18"/>
      <c r="FR108" s="18"/>
      <c r="FS108" s="18"/>
      <c r="FT108" s="18"/>
      <c r="FU108" s="18"/>
      <c r="FV108" s="18"/>
      <c r="FW108" s="18"/>
      <c r="FX108" s="18"/>
      <c r="FY108" s="18"/>
      <c r="FZ108" s="18"/>
      <c r="GA108" s="18"/>
      <c r="GB108" s="18"/>
      <c r="GC108" s="18"/>
      <c r="GD108" s="18"/>
      <c r="GE108" s="18"/>
      <c r="GF108" s="18"/>
      <c r="GG108" s="18"/>
      <c r="GH108" s="18"/>
      <c r="GI108" s="18"/>
      <c r="GJ108" s="18"/>
      <c r="GK108" s="18"/>
      <c r="GL108" s="18"/>
      <c r="GM108" s="18"/>
      <c r="GN108" s="18"/>
      <c r="GO108" s="18"/>
      <c r="GP108" s="18"/>
      <c r="GQ108" s="18"/>
      <c r="GR108" s="18"/>
      <c r="GS108" s="18"/>
      <c r="GT108" s="18"/>
      <c r="GU108" s="18"/>
      <c r="GV108" s="18"/>
      <c r="GW108" s="18"/>
      <c r="GX108" s="18"/>
      <c r="GY108" s="18"/>
      <c r="GZ108" s="18"/>
      <c r="HA108" s="18"/>
      <c r="HB108" s="18"/>
      <c r="HC108" s="18"/>
      <c r="HD108" s="18"/>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c r="II108" s="18"/>
      <c r="IJ108" s="18"/>
      <c r="IK108" s="18"/>
      <c r="IL108" s="18"/>
      <c r="IM108" s="18"/>
      <c r="IN108" s="18"/>
      <c r="IO108" s="18"/>
      <c r="IP108" s="18"/>
      <c r="IQ108" s="18"/>
      <c r="IR108" s="18"/>
      <c r="IS108" s="18"/>
      <c r="IT108" s="18"/>
      <c r="IU108" s="18"/>
      <c r="IV108" s="18"/>
      <c r="IW108" s="18"/>
      <c r="IX108" s="18"/>
      <c r="IY108" s="18"/>
      <c r="IZ108" s="18"/>
    </row>
    <row r="109" spans="2:260" s="20" customFormat="1">
      <c r="B109" s="18"/>
      <c r="C109" s="22"/>
      <c r="D109" s="23"/>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c r="FP109" s="18"/>
      <c r="FQ109" s="18"/>
      <c r="FR109" s="18"/>
      <c r="FS109" s="18"/>
      <c r="FT109" s="18"/>
      <c r="FU109" s="18"/>
      <c r="FV109" s="18"/>
      <c r="FW109" s="18"/>
      <c r="FX109" s="18"/>
      <c r="FY109" s="18"/>
      <c r="FZ109" s="18"/>
      <c r="GA109" s="18"/>
      <c r="GB109" s="18"/>
      <c r="GC109" s="18"/>
      <c r="GD109" s="18"/>
      <c r="GE109" s="18"/>
      <c r="GF109" s="18"/>
      <c r="GG109" s="18"/>
      <c r="GH109" s="18"/>
      <c r="GI109" s="18"/>
      <c r="GJ109" s="18"/>
      <c r="GK109" s="18"/>
      <c r="GL109" s="18"/>
      <c r="GM109" s="18"/>
      <c r="GN109" s="18"/>
      <c r="GO109" s="18"/>
      <c r="GP109" s="18"/>
      <c r="GQ109" s="18"/>
      <c r="GR109" s="18"/>
      <c r="GS109" s="18"/>
      <c r="GT109" s="18"/>
      <c r="GU109" s="18"/>
      <c r="GV109" s="18"/>
      <c r="GW109" s="18"/>
      <c r="GX109" s="18"/>
      <c r="GY109" s="18"/>
      <c r="GZ109" s="18"/>
      <c r="HA109" s="18"/>
      <c r="HB109" s="18"/>
      <c r="HC109" s="18"/>
      <c r="HD109" s="18"/>
      <c r="HE109" s="18"/>
      <c r="HF109" s="18"/>
      <c r="HG109" s="18"/>
      <c r="HH109" s="18"/>
      <c r="HI109" s="18"/>
      <c r="HJ109" s="18"/>
      <c r="HK109" s="18"/>
      <c r="HL109" s="18"/>
      <c r="HM109" s="18"/>
      <c r="HN109" s="18"/>
      <c r="HO109" s="18"/>
      <c r="HP109" s="18"/>
      <c r="HQ109" s="18"/>
      <c r="HR109" s="18"/>
      <c r="HS109" s="18"/>
      <c r="HT109" s="18"/>
      <c r="HU109" s="18"/>
      <c r="HV109" s="18"/>
      <c r="HW109" s="18"/>
      <c r="HX109" s="18"/>
      <c r="HY109" s="18"/>
      <c r="HZ109" s="18"/>
      <c r="IA109" s="18"/>
      <c r="IB109" s="18"/>
      <c r="IC109" s="18"/>
      <c r="ID109" s="18"/>
      <c r="IE109" s="18"/>
      <c r="IF109" s="18"/>
      <c r="IG109" s="18"/>
      <c r="IH109" s="18"/>
      <c r="II109" s="18"/>
      <c r="IJ109" s="18"/>
      <c r="IK109" s="18"/>
      <c r="IL109" s="18"/>
      <c r="IM109" s="18"/>
      <c r="IN109" s="18"/>
      <c r="IO109" s="18"/>
      <c r="IP109" s="18"/>
      <c r="IQ109" s="18"/>
      <c r="IR109" s="18"/>
      <c r="IS109" s="18"/>
      <c r="IT109" s="18"/>
      <c r="IU109" s="18"/>
      <c r="IV109" s="18"/>
      <c r="IW109" s="18"/>
      <c r="IX109" s="18"/>
      <c r="IY109" s="18"/>
      <c r="IZ109" s="18"/>
    </row>
    <row r="110" spans="2:260" s="20" customFormat="1">
      <c r="B110" s="18"/>
      <c r="C110" s="22"/>
      <c r="D110" s="23"/>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18"/>
      <c r="EW110" s="18"/>
      <c r="EX110" s="18"/>
      <c r="EY110" s="18"/>
      <c r="EZ110" s="18"/>
      <c r="FA110" s="18"/>
      <c r="FB110" s="18"/>
      <c r="FC110" s="18"/>
      <c r="FD110" s="18"/>
      <c r="FE110" s="18"/>
      <c r="FF110" s="18"/>
      <c r="FG110" s="18"/>
      <c r="FH110" s="18"/>
      <c r="FI110" s="18"/>
      <c r="FJ110" s="18"/>
      <c r="FK110" s="18"/>
      <c r="FL110" s="18"/>
      <c r="FM110" s="18"/>
      <c r="FN110" s="18"/>
      <c r="FO110" s="18"/>
      <c r="FP110" s="18"/>
      <c r="FQ110" s="18"/>
      <c r="FR110" s="18"/>
      <c r="FS110" s="18"/>
      <c r="FT110" s="18"/>
      <c r="FU110" s="18"/>
      <c r="FV110" s="18"/>
      <c r="FW110" s="18"/>
      <c r="FX110" s="18"/>
      <c r="FY110" s="18"/>
      <c r="FZ110" s="18"/>
      <c r="GA110" s="18"/>
      <c r="GB110" s="18"/>
      <c r="GC110" s="18"/>
      <c r="GD110" s="18"/>
      <c r="GE110" s="18"/>
      <c r="GF110" s="18"/>
      <c r="GG110" s="18"/>
      <c r="GH110" s="18"/>
      <c r="GI110" s="18"/>
      <c r="GJ110" s="18"/>
      <c r="GK110" s="18"/>
      <c r="GL110" s="18"/>
      <c r="GM110" s="18"/>
      <c r="GN110" s="18"/>
      <c r="GO110" s="18"/>
      <c r="GP110" s="18"/>
      <c r="GQ110" s="18"/>
      <c r="GR110" s="18"/>
      <c r="GS110" s="18"/>
      <c r="GT110" s="18"/>
      <c r="GU110" s="18"/>
      <c r="GV110" s="18"/>
      <c r="GW110" s="18"/>
      <c r="GX110" s="18"/>
      <c r="GY110" s="18"/>
      <c r="GZ110" s="18"/>
      <c r="HA110" s="18"/>
      <c r="HB110" s="18"/>
      <c r="HC110" s="18"/>
      <c r="HD110" s="18"/>
      <c r="HE110" s="18"/>
      <c r="HF110" s="18"/>
      <c r="HG110" s="18"/>
      <c r="HH110" s="18"/>
      <c r="HI110" s="18"/>
      <c r="HJ110" s="18"/>
      <c r="HK110" s="18"/>
      <c r="HL110" s="18"/>
      <c r="HM110" s="18"/>
      <c r="HN110" s="18"/>
      <c r="HO110" s="18"/>
      <c r="HP110" s="18"/>
      <c r="HQ110" s="18"/>
      <c r="HR110" s="18"/>
      <c r="HS110" s="18"/>
      <c r="HT110" s="18"/>
      <c r="HU110" s="18"/>
      <c r="HV110" s="18"/>
      <c r="HW110" s="18"/>
      <c r="HX110" s="18"/>
      <c r="HY110" s="18"/>
      <c r="HZ110" s="18"/>
      <c r="IA110" s="18"/>
      <c r="IB110" s="18"/>
      <c r="IC110" s="18"/>
      <c r="ID110" s="18"/>
      <c r="IE110" s="18"/>
      <c r="IF110" s="18"/>
      <c r="IG110" s="18"/>
      <c r="IH110" s="18"/>
      <c r="II110" s="18"/>
      <c r="IJ110" s="18"/>
      <c r="IK110" s="18"/>
      <c r="IL110" s="18"/>
      <c r="IM110" s="18"/>
      <c r="IN110" s="18"/>
      <c r="IO110" s="18"/>
      <c r="IP110" s="18"/>
      <c r="IQ110" s="18"/>
      <c r="IR110" s="18"/>
      <c r="IS110" s="18"/>
      <c r="IT110" s="18"/>
      <c r="IU110" s="18"/>
      <c r="IV110" s="18"/>
      <c r="IW110" s="18"/>
      <c r="IX110" s="18"/>
      <c r="IY110" s="18"/>
      <c r="IZ110" s="18"/>
    </row>
    <row r="111" spans="2:260" s="20" customFormat="1">
      <c r="B111" s="18"/>
      <c r="C111" s="22"/>
      <c r="D111" s="23"/>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c r="FQ111" s="18"/>
      <c r="FR111" s="18"/>
      <c r="FS111" s="18"/>
      <c r="FT111" s="18"/>
      <c r="FU111" s="18"/>
      <c r="FV111" s="18"/>
      <c r="FW111" s="18"/>
      <c r="FX111" s="18"/>
      <c r="FY111" s="18"/>
      <c r="FZ111" s="18"/>
      <c r="GA111" s="18"/>
      <c r="GB111" s="18"/>
      <c r="GC111" s="18"/>
      <c r="GD111" s="18"/>
      <c r="GE111" s="18"/>
      <c r="GF111" s="18"/>
      <c r="GG111" s="18"/>
      <c r="GH111" s="18"/>
      <c r="GI111" s="18"/>
      <c r="GJ111" s="18"/>
      <c r="GK111" s="18"/>
      <c r="GL111" s="18"/>
      <c r="GM111" s="18"/>
      <c r="GN111" s="18"/>
      <c r="GO111" s="18"/>
      <c r="GP111" s="18"/>
      <c r="GQ111" s="18"/>
      <c r="GR111" s="18"/>
      <c r="GS111" s="18"/>
      <c r="GT111" s="18"/>
      <c r="GU111" s="18"/>
      <c r="GV111" s="18"/>
      <c r="GW111" s="18"/>
      <c r="GX111" s="18"/>
      <c r="GY111" s="18"/>
      <c r="GZ111" s="18"/>
      <c r="HA111" s="18"/>
      <c r="HB111" s="18"/>
      <c r="HC111" s="18"/>
      <c r="HD111" s="18"/>
      <c r="HE111" s="18"/>
      <c r="HF111" s="18"/>
      <c r="HG111" s="18"/>
      <c r="HH111" s="18"/>
      <c r="HI111" s="18"/>
      <c r="HJ111" s="18"/>
      <c r="HK111" s="18"/>
      <c r="HL111" s="18"/>
      <c r="HM111" s="18"/>
      <c r="HN111" s="18"/>
      <c r="HO111" s="18"/>
      <c r="HP111" s="18"/>
      <c r="HQ111" s="18"/>
      <c r="HR111" s="18"/>
      <c r="HS111" s="18"/>
      <c r="HT111" s="18"/>
      <c r="HU111" s="18"/>
      <c r="HV111" s="18"/>
      <c r="HW111" s="18"/>
      <c r="HX111" s="18"/>
      <c r="HY111" s="18"/>
      <c r="HZ111" s="18"/>
      <c r="IA111" s="18"/>
      <c r="IB111" s="18"/>
      <c r="IC111" s="18"/>
      <c r="ID111" s="18"/>
      <c r="IE111" s="18"/>
      <c r="IF111" s="18"/>
      <c r="IG111" s="18"/>
      <c r="IH111" s="18"/>
      <c r="II111" s="18"/>
      <c r="IJ111" s="18"/>
      <c r="IK111" s="18"/>
      <c r="IL111" s="18"/>
      <c r="IM111" s="18"/>
      <c r="IN111" s="18"/>
      <c r="IO111" s="18"/>
      <c r="IP111" s="18"/>
      <c r="IQ111" s="18"/>
      <c r="IR111" s="18"/>
      <c r="IS111" s="18"/>
      <c r="IT111" s="18"/>
      <c r="IU111" s="18"/>
      <c r="IV111" s="18"/>
      <c r="IW111" s="18"/>
      <c r="IX111" s="18"/>
      <c r="IY111" s="18"/>
      <c r="IZ111" s="18"/>
    </row>
    <row r="112" spans="2:260" s="20" customFormat="1">
      <c r="B112" s="18"/>
      <c r="C112" s="22"/>
      <c r="D112" s="23"/>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18"/>
      <c r="EW112" s="18"/>
      <c r="EX112" s="18"/>
      <c r="EY112" s="18"/>
      <c r="EZ112" s="18"/>
      <c r="FA112" s="18"/>
      <c r="FB112" s="18"/>
      <c r="FC112" s="18"/>
      <c r="FD112" s="18"/>
      <c r="FE112" s="18"/>
      <c r="FF112" s="18"/>
      <c r="FG112" s="18"/>
      <c r="FH112" s="18"/>
      <c r="FI112" s="18"/>
      <c r="FJ112" s="18"/>
      <c r="FK112" s="18"/>
      <c r="FL112" s="18"/>
      <c r="FM112" s="18"/>
      <c r="FN112" s="18"/>
      <c r="FO112" s="18"/>
      <c r="FP112" s="18"/>
      <c r="FQ112" s="18"/>
      <c r="FR112" s="18"/>
      <c r="FS112" s="18"/>
      <c r="FT112" s="18"/>
      <c r="FU112" s="18"/>
      <c r="FV112" s="18"/>
      <c r="FW112" s="18"/>
      <c r="FX112" s="18"/>
      <c r="FY112" s="18"/>
      <c r="FZ112" s="18"/>
      <c r="GA112" s="18"/>
      <c r="GB112" s="18"/>
      <c r="GC112" s="18"/>
      <c r="GD112" s="18"/>
      <c r="GE112" s="18"/>
      <c r="GF112" s="18"/>
      <c r="GG112" s="18"/>
      <c r="GH112" s="18"/>
      <c r="GI112" s="18"/>
      <c r="GJ112" s="18"/>
      <c r="GK112" s="18"/>
      <c r="GL112" s="18"/>
      <c r="GM112" s="18"/>
      <c r="GN112" s="18"/>
      <c r="GO112" s="18"/>
      <c r="GP112" s="18"/>
      <c r="GQ112" s="18"/>
      <c r="GR112" s="18"/>
      <c r="GS112" s="18"/>
      <c r="GT112" s="18"/>
      <c r="GU112" s="18"/>
      <c r="GV112" s="18"/>
      <c r="GW112" s="18"/>
      <c r="GX112" s="18"/>
      <c r="GY112" s="18"/>
      <c r="GZ112" s="18"/>
      <c r="HA112" s="18"/>
      <c r="HB112" s="18"/>
      <c r="HC112" s="18"/>
      <c r="HD112" s="18"/>
      <c r="HE112" s="18"/>
      <c r="HF112" s="18"/>
      <c r="HG112" s="18"/>
      <c r="HH112" s="18"/>
      <c r="HI112" s="18"/>
      <c r="HJ112" s="18"/>
      <c r="HK112" s="18"/>
      <c r="HL112" s="18"/>
      <c r="HM112" s="18"/>
      <c r="HN112" s="18"/>
      <c r="HO112" s="18"/>
      <c r="HP112" s="18"/>
      <c r="HQ112" s="18"/>
      <c r="HR112" s="18"/>
      <c r="HS112" s="18"/>
      <c r="HT112" s="18"/>
      <c r="HU112" s="18"/>
      <c r="HV112" s="18"/>
      <c r="HW112" s="18"/>
      <c r="HX112" s="18"/>
      <c r="HY112" s="18"/>
      <c r="HZ112" s="18"/>
      <c r="IA112" s="18"/>
      <c r="IB112" s="18"/>
      <c r="IC112" s="18"/>
      <c r="ID112" s="18"/>
      <c r="IE112" s="18"/>
      <c r="IF112" s="18"/>
      <c r="IG112" s="18"/>
      <c r="IH112" s="18"/>
      <c r="II112" s="18"/>
      <c r="IJ112" s="18"/>
      <c r="IK112" s="18"/>
      <c r="IL112" s="18"/>
      <c r="IM112" s="18"/>
      <c r="IN112" s="18"/>
      <c r="IO112" s="18"/>
      <c r="IP112" s="18"/>
      <c r="IQ112" s="18"/>
      <c r="IR112" s="18"/>
      <c r="IS112" s="18"/>
      <c r="IT112" s="18"/>
      <c r="IU112" s="18"/>
      <c r="IV112" s="18"/>
      <c r="IW112" s="18"/>
      <c r="IX112" s="18"/>
      <c r="IY112" s="18"/>
      <c r="IZ112" s="18"/>
    </row>
    <row r="113" spans="2:260" s="20" customFormat="1">
      <c r="B113" s="18"/>
      <c r="C113" s="22"/>
      <c r="D113" s="23"/>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18"/>
      <c r="EW113" s="18"/>
      <c r="EX113" s="18"/>
      <c r="EY113" s="18"/>
      <c r="EZ113" s="18"/>
      <c r="FA113" s="18"/>
      <c r="FB113" s="18"/>
      <c r="FC113" s="18"/>
      <c r="FD113" s="18"/>
      <c r="FE113" s="18"/>
      <c r="FF113" s="18"/>
      <c r="FG113" s="18"/>
      <c r="FH113" s="18"/>
      <c r="FI113" s="18"/>
      <c r="FJ113" s="18"/>
      <c r="FK113" s="18"/>
      <c r="FL113" s="18"/>
      <c r="FM113" s="18"/>
      <c r="FN113" s="18"/>
      <c r="FO113" s="18"/>
      <c r="FP113" s="18"/>
      <c r="FQ113" s="18"/>
      <c r="FR113" s="18"/>
      <c r="FS113" s="18"/>
      <c r="FT113" s="18"/>
      <c r="FU113" s="18"/>
      <c r="FV113" s="18"/>
      <c r="FW113" s="18"/>
      <c r="FX113" s="18"/>
      <c r="FY113" s="18"/>
      <c r="FZ113" s="18"/>
      <c r="GA113" s="18"/>
      <c r="GB113" s="18"/>
      <c r="GC113" s="18"/>
      <c r="GD113" s="18"/>
      <c r="GE113" s="18"/>
      <c r="GF113" s="18"/>
      <c r="GG113" s="18"/>
      <c r="GH113" s="18"/>
      <c r="GI113" s="18"/>
      <c r="GJ113" s="18"/>
      <c r="GK113" s="18"/>
      <c r="GL113" s="18"/>
      <c r="GM113" s="18"/>
      <c r="GN113" s="18"/>
      <c r="GO113" s="18"/>
      <c r="GP113" s="18"/>
      <c r="GQ113" s="18"/>
      <c r="GR113" s="18"/>
      <c r="GS113" s="18"/>
      <c r="GT113" s="18"/>
      <c r="GU113" s="18"/>
      <c r="GV113" s="18"/>
      <c r="GW113" s="18"/>
      <c r="GX113" s="18"/>
      <c r="GY113" s="18"/>
      <c r="GZ113" s="18"/>
      <c r="HA113" s="18"/>
      <c r="HB113" s="18"/>
      <c r="HC113" s="18"/>
      <c r="HD113" s="18"/>
      <c r="HE113" s="18"/>
      <c r="HF113" s="18"/>
      <c r="HG113" s="18"/>
      <c r="HH113" s="18"/>
      <c r="HI113" s="18"/>
      <c r="HJ113" s="18"/>
      <c r="HK113" s="18"/>
      <c r="HL113" s="18"/>
      <c r="HM113" s="18"/>
      <c r="HN113" s="18"/>
      <c r="HO113" s="18"/>
      <c r="HP113" s="18"/>
      <c r="HQ113" s="18"/>
      <c r="HR113" s="18"/>
      <c r="HS113" s="18"/>
      <c r="HT113" s="18"/>
      <c r="HU113" s="18"/>
      <c r="HV113" s="18"/>
      <c r="HW113" s="18"/>
      <c r="HX113" s="18"/>
      <c r="HY113" s="18"/>
      <c r="HZ113" s="18"/>
      <c r="IA113" s="18"/>
      <c r="IB113" s="18"/>
      <c r="IC113" s="18"/>
      <c r="ID113" s="18"/>
      <c r="IE113" s="18"/>
      <c r="IF113" s="18"/>
      <c r="IG113" s="18"/>
      <c r="IH113" s="18"/>
      <c r="II113" s="18"/>
      <c r="IJ113" s="18"/>
      <c r="IK113" s="18"/>
      <c r="IL113" s="18"/>
      <c r="IM113" s="18"/>
      <c r="IN113" s="18"/>
      <c r="IO113" s="18"/>
      <c r="IP113" s="18"/>
      <c r="IQ113" s="18"/>
      <c r="IR113" s="18"/>
      <c r="IS113" s="18"/>
      <c r="IT113" s="18"/>
      <c r="IU113" s="18"/>
      <c r="IV113" s="18"/>
      <c r="IW113" s="18"/>
      <c r="IX113" s="18"/>
      <c r="IY113" s="18"/>
      <c r="IZ113" s="18"/>
    </row>
    <row r="114" spans="2:260" s="20" customFormat="1">
      <c r="B114" s="18"/>
      <c r="C114" s="22"/>
      <c r="D114" s="23"/>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c r="EM114" s="18"/>
      <c r="EN114" s="18"/>
      <c r="EO114" s="18"/>
      <c r="EP114" s="18"/>
      <c r="EQ114" s="18"/>
      <c r="ER114" s="18"/>
      <c r="ES114" s="18"/>
      <c r="ET114" s="18"/>
      <c r="EU114" s="18"/>
      <c r="EV114" s="18"/>
      <c r="EW114" s="18"/>
      <c r="EX114" s="18"/>
      <c r="EY114" s="18"/>
      <c r="EZ114" s="18"/>
      <c r="FA114" s="18"/>
      <c r="FB114" s="18"/>
      <c r="FC114" s="18"/>
      <c r="FD114" s="18"/>
      <c r="FE114" s="18"/>
      <c r="FF114" s="18"/>
      <c r="FG114" s="18"/>
      <c r="FH114" s="18"/>
      <c r="FI114" s="18"/>
      <c r="FJ114" s="18"/>
      <c r="FK114" s="18"/>
      <c r="FL114" s="18"/>
      <c r="FM114" s="18"/>
      <c r="FN114" s="18"/>
      <c r="FO114" s="18"/>
      <c r="FP114" s="18"/>
      <c r="FQ114" s="18"/>
      <c r="FR114" s="18"/>
      <c r="FS114" s="18"/>
      <c r="FT114" s="18"/>
      <c r="FU114" s="18"/>
      <c r="FV114" s="18"/>
      <c r="FW114" s="18"/>
      <c r="FX114" s="18"/>
      <c r="FY114" s="18"/>
      <c r="FZ114" s="18"/>
      <c r="GA114" s="18"/>
      <c r="GB114" s="18"/>
      <c r="GC114" s="18"/>
      <c r="GD114" s="18"/>
      <c r="GE114" s="18"/>
      <c r="GF114" s="18"/>
      <c r="GG114" s="18"/>
      <c r="GH114" s="18"/>
      <c r="GI114" s="18"/>
      <c r="GJ114" s="18"/>
      <c r="GK114" s="18"/>
      <c r="GL114" s="18"/>
      <c r="GM114" s="18"/>
      <c r="GN114" s="18"/>
      <c r="GO114" s="18"/>
      <c r="GP114" s="18"/>
      <c r="GQ114" s="18"/>
      <c r="GR114" s="18"/>
      <c r="GS114" s="18"/>
      <c r="GT114" s="18"/>
      <c r="GU114" s="18"/>
      <c r="GV114" s="18"/>
      <c r="GW114" s="18"/>
      <c r="GX114" s="18"/>
      <c r="GY114" s="18"/>
      <c r="GZ114" s="18"/>
      <c r="HA114" s="18"/>
      <c r="HB114" s="18"/>
      <c r="HC114" s="18"/>
      <c r="HD114" s="18"/>
      <c r="HE114" s="18"/>
      <c r="HF114" s="18"/>
      <c r="HG114" s="18"/>
      <c r="HH114" s="18"/>
      <c r="HI114" s="18"/>
      <c r="HJ114" s="18"/>
      <c r="HK114" s="18"/>
      <c r="HL114" s="18"/>
      <c r="HM114" s="18"/>
      <c r="HN114" s="18"/>
      <c r="HO114" s="18"/>
      <c r="HP114" s="18"/>
      <c r="HQ114" s="18"/>
      <c r="HR114" s="18"/>
      <c r="HS114" s="18"/>
      <c r="HT114" s="18"/>
      <c r="HU114" s="18"/>
      <c r="HV114" s="18"/>
      <c r="HW114" s="18"/>
      <c r="HX114" s="18"/>
      <c r="HY114" s="18"/>
      <c r="HZ114" s="18"/>
      <c r="IA114" s="18"/>
      <c r="IB114" s="18"/>
      <c r="IC114" s="18"/>
      <c r="ID114" s="18"/>
      <c r="IE114" s="18"/>
      <c r="IF114" s="18"/>
      <c r="IG114" s="18"/>
      <c r="IH114" s="18"/>
      <c r="II114" s="18"/>
      <c r="IJ114" s="18"/>
      <c r="IK114" s="18"/>
      <c r="IL114" s="18"/>
      <c r="IM114" s="18"/>
      <c r="IN114" s="18"/>
      <c r="IO114" s="18"/>
      <c r="IP114" s="18"/>
      <c r="IQ114" s="18"/>
      <c r="IR114" s="18"/>
      <c r="IS114" s="18"/>
      <c r="IT114" s="18"/>
      <c r="IU114" s="18"/>
      <c r="IV114" s="18"/>
      <c r="IW114" s="18"/>
      <c r="IX114" s="18"/>
      <c r="IY114" s="18"/>
      <c r="IZ114" s="18"/>
    </row>
    <row r="115" spans="2:260" s="20" customFormat="1">
      <c r="B115" s="18"/>
      <c r="C115" s="22"/>
      <c r="D115" s="23"/>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c r="EZ115" s="18"/>
      <c r="FA115" s="18"/>
      <c r="FB115" s="18"/>
      <c r="FC115" s="18"/>
      <c r="FD115" s="18"/>
      <c r="FE115" s="18"/>
      <c r="FF115" s="18"/>
      <c r="FG115" s="18"/>
      <c r="FH115" s="18"/>
      <c r="FI115" s="18"/>
      <c r="FJ115" s="18"/>
      <c r="FK115" s="18"/>
      <c r="FL115" s="18"/>
      <c r="FM115" s="18"/>
      <c r="FN115" s="18"/>
      <c r="FO115" s="18"/>
      <c r="FP115" s="18"/>
      <c r="FQ115" s="18"/>
      <c r="FR115" s="18"/>
      <c r="FS115" s="18"/>
      <c r="FT115" s="18"/>
      <c r="FU115" s="18"/>
      <c r="FV115" s="18"/>
      <c r="FW115" s="18"/>
      <c r="FX115" s="18"/>
      <c r="FY115" s="18"/>
      <c r="FZ115" s="18"/>
      <c r="GA115" s="18"/>
      <c r="GB115" s="18"/>
      <c r="GC115" s="18"/>
      <c r="GD115" s="18"/>
      <c r="GE115" s="18"/>
      <c r="GF115" s="18"/>
      <c r="GG115" s="18"/>
      <c r="GH115" s="18"/>
      <c r="GI115" s="18"/>
      <c r="GJ115" s="18"/>
      <c r="GK115" s="18"/>
      <c r="GL115" s="18"/>
      <c r="GM115" s="18"/>
      <c r="GN115" s="18"/>
      <c r="GO115" s="18"/>
      <c r="GP115" s="18"/>
      <c r="GQ115" s="18"/>
      <c r="GR115" s="18"/>
      <c r="GS115" s="18"/>
      <c r="GT115" s="18"/>
      <c r="GU115" s="18"/>
      <c r="GV115" s="18"/>
      <c r="GW115" s="18"/>
      <c r="GX115" s="18"/>
      <c r="GY115" s="18"/>
      <c r="GZ115" s="18"/>
      <c r="HA115" s="18"/>
      <c r="HB115" s="18"/>
      <c r="HC115" s="18"/>
      <c r="HD115" s="18"/>
      <c r="HE115" s="18"/>
      <c r="HF115" s="18"/>
      <c r="HG115" s="18"/>
      <c r="HH115" s="18"/>
      <c r="HI115" s="18"/>
      <c r="HJ115" s="18"/>
      <c r="HK115" s="18"/>
      <c r="HL115" s="18"/>
      <c r="HM115" s="18"/>
      <c r="HN115" s="18"/>
      <c r="HO115" s="18"/>
      <c r="HP115" s="18"/>
      <c r="HQ115" s="18"/>
      <c r="HR115" s="18"/>
      <c r="HS115" s="18"/>
      <c r="HT115" s="18"/>
      <c r="HU115" s="18"/>
      <c r="HV115" s="18"/>
      <c r="HW115" s="18"/>
      <c r="HX115" s="18"/>
      <c r="HY115" s="18"/>
      <c r="HZ115" s="18"/>
      <c r="IA115" s="18"/>
      <c r="IB115" s="18"/>
      <c r="IC115" s="18"/>
      <c r="ID115" s="18"/>
      <c r="IE115" s="18"/>
      <c r="IF115" s="18"/>
      <c r="IG115" s="18"/>
      <c r="IH115" s="18"/>
      <c r="II115" s="18"/>
      <c r="IJ115" s="18"/>
      <c r="IK115" s="18"/>
      <c r="IL115" s="18"/>
      <c r="IM115" s="18"/>
      <c r="IN115" s="18"/>
      <c r="IO115" s="18"/>
      <c r="IP115" s="18"/>
      <c r="IQ115" s="18"/>
      <c r="IR115" s="18"/>
      <c r="IS115" s="18"/>
      <c r="IT115" s="18"/>
      <c r="IU115" s="18"/>
      <c r="IV115" s="18"/>
      <c r="IW115" s="18"/>
      <c r="IX115" s="18"/>
      <c r="IY115" s="18"/>
      <c r="IZ115" s="18"/>
    </row>
    <row r="116" spans="2:260" s="20" customFormat="1">
      <c r="B116" s="18"/>
      <c r="C116" s="22"/>
      <c r="D116" s="23"/>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18"/>
      <c r="EW116" s="18"/>
      <c r="EX116" s="18"/>
      <c r="EY116" s="18"/>
      <c r="EZ116" s="18"/>
      <c r="FA116" s="18"/>
      <c r="FB116" s="18"/>
      <c r="FC116" s="18"/>
      <c r="FD116" s="18"/>
      <c r="FE116" s="18"/>
      <c r="FF116" s="18"/>
      <c r="FG116" s="18"/>
      <c r="FH116" s="18"/>
      <c r="FI116" s="18"/>
      <c r="FJ116" s="18"/>
      <c r="FK116" s="18"/>
      <c r="FL116" s="18"/>
      <c r="FM116" s="18"/>
      <c r="FN116" s="18"/>
      <c r="FO116" s="18"/>
      <c r="FP116" s="18"/>
      <c r="FQ116" s="18"/>
      <c r="FR116" s="18"/>
      <c r="FS116" s="18"/>
      <c r="FT116" s="18"/>
      <c r="FU116" s="18"/>
      <c r="FV116" s="18"/>
      <c r="FW116" s="18"/>
      <c r="FX116" s="18"/>
      <c r="FY116" s="18"/>
      <c r="FZ116" s="18"/>
      <c r="GA116" s="18"/>
      <c r="GB116" s="18"/>
      <c r="GC116" s="18"/>
      <c r="GD116" s="18"/>
      <c r="GE116" s="18"/>
      <c r="GF116" s="18"/>
      <c r="GG116" s="18"/>
      <c r="GH116" s="18"/>
      <c r="GI116" s="18"/>
      <c r="GJ116" s="18"/>
      <c r="GK116" s="18"/>
      <c r="GL116" s="18"/>
      <c r="GM116" s="18"/>
      <c r="GN116" s="18"/>
      <c r="GO116" s="18"/>
      <c r="GP116" s="18"/>
      <c r="GQ116" s="18"/>
      <c r="GR116" s="18"/>
      <c r="GS116" s="18"/>
      <c r="GT116" s="18"/>
      <c r="GU116" s="18"/>
      <c r="GV116" s="18"/>
      <c r="GW116" s="18"/>
      <c r="GX116" s="18"/>
      <c r="GY116" s="18"/>
      <c r="GZ116" s="18"/>
      <c r="HA116" s="18"/>
      <c r="HB116" s="18"/>
      <c r="HC116" s="18"/>
      <c r="HD116" s="18"/>
      <c r="HE116" s="18"/>
      <c r="HF116" s="18"/>
      <c r="HG116" s="18"/>
      <c r="HH116" s="18"/>
      <c r="HI116" s="18"/>
      <c r="HJ116" s="18"/>
      <c r="HK116" s="18"/>
      <c r="HL116" s="18"/>
      <c r="HM116" s="18"/>
      <c r="HN116" s="18"/>
      <c r="HO116" s="18"/>
      <c r="HP116" s="18"/>
      <c r="HQ116" s="18"/>
      <c r="HR116" s="18"/>
      <c r="HS116" s="18"/>
      <c r="HT116" s="18"/>
      <c r="HU116" s="18"/>
      <c r="HV116" s="18"/>
      <c r="HW116" s="18"/>
      <c r="HX116" s="18"/>
      <c r="HY116" s="18"/>
      <c r="HZ116" s="18"/>
      <c r="IA116" s="18"/>
      <c r="IB116" s="18"/>
      <c r="IC116" s="18"/>
      <c r="ID116" s="18"/>
      <c r="IE116" s="18"/>
      <c r="IF116" s="18"/>
      <c r="IG116" s="18"/>
      <c r="IH116" s="18"/>
      <c r="II116" s="18"/>
      <c r="IJ116" s="18"/>
      <c r="IK116" s="18"/>
      <c r="IL116" s="18"/>
      <c r="IM116" s="18"/>
      <c r="IN116" s="18"/>
      <c r="IO116" s="18"/>
      <c r="IP116" s="18"/>
      <c r="IQ116" s="18"/>
      <c r="IR116" s="18"/>
      <c r="IS116" s="18"/>
      <c r="IT116" s="18"/>
      <c r="IU116" s="18"/>
      <c r="IV116" s="18"/>
      <c r="IW116" s="18"/>
      <c r="IX116" s="18"/>
      <c r="IY116" s="18"/>
      <c r="IZ116" s="18"/>
    </row>
    <row r="117" spans="2:260" s="20" customFormat="1">
      <c r="B117" s="18"/>
      <c r="C117" s="22"/>
      <c r="D117" s="23"/>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c r="EL117" s="18"/>
      <c r="EM117" s="18"/>
      <c r="EN117" s="18"/>
      <c r="EO117" s="18"/>
      <c r="EP117" s="18"/>
      <c r="EQ117" s="18"/>
      <c r="ER117" s="18"/>
      <c r="ES117" s="18"/>
      <c r="ET117" s="18"/>
      <c r="EU117" s="18"/>
      <c r="EV117" s="18"/>
      <c r="EW117" s="18"/>
      <c r="EX117" s="18"/>
      <c r="EY117" s="18"/>
      <c r="EZ117" s="18"/>
      <c r="FA117" s="18"/>
      <c r="FB117" s="18"/>
      <c r="FC117" s="18"/>
      <c r="FD117" s="18"/>
      <c r="FE117" s="18"/>
      <c r="FF117" s="18"/>
      <c r="FG117" s="18"/>
      <c r="FH117" s="18"/>
      <c r="FI117" s="18"/>
      <c r="FJ117" s="18"/>
      <c r="FK117" s="18"/>
      <c r="FL117" s="18"/>
      <c r="FM117" s="18"/>
      <c r="FN117" s="18"/>
      <c r="FO117" s="18"/>
      <c r="FP117" s="18"/>
      <c r="FQ117" s="18"/>
      <c r="FR117" s="18"/>
      <c r="FS117" s="18"/>
      <c r="FT117" s="18"/>
      <c r="FU117" s="18"/>
      <c r="FV117" s="18"/>
      <c r="FW117" s="18"/>
      <c r="FX117" s="18"/>
      <c r="FY117" s="18"/>
      <c r="FZ117" s="18"/>
      <c r="GA117" s="18"/>
      <c r="GB117" s="18"/>
      <c r="GC117" s="18"/>
      <c r="GD117" s="18"/>
      <c r="GE117" s="18"/>
      <c r="GF117" s="18"/>
      <c r="GG117" s="18"/>
      <c r="GH117" s="18"/>
      <c r="GI117" s="18"/>
      <c r="GJ117" s="18"/>
      <c r="GK117" s="18"/>
      <c r="GL117" s="18"/>
      <c r="GM117" s="18"/>
      <c r="GN117" s="18"/>
      <c r="GO117" s="18"/>
      <c r="GP117" s="18"/>
      <c r="GQ117" s="18"/>
      <c r="GR117" s="18"/>
      <c r="GS117" s="18"/>
      <c r="GT117" s="18"/>
      <c r="GU117" s="18"/>
      <c r="GV117" s="18"/>
      <c r="GW117" s="18"/>
      <c r="GX117" s="18"/>
      <c r="GY117" s="18"/>
      <c r="GZ117" s="18"/>
      <c r="HA117" s="18"/>
      <c r="HB117" s="18"/>
      <c r="HC117" s="18"/>
      <c r="HD117" s="18"/>
      <c r="HE117" s="18"/>
      <c r="HF117" s="18"/>
      <c r="HG117" s="18"/>
      <c r="HH117" s="18"/>
      <c r="HI117" s="18"/>
      <c r="HJ117" s="18"/>
      <c r="HK117" s="18"/>
      <c r="HL117" s="18"/>
      <c r="HM117" s="18"/>
      <c r="HN117" s="18"/>
      <c r="HO117" s="18"/>
      <c r="HP117" s="18"/>
      <c r="HQ117" s="18"/>
      <c r="HR117" s="18"/>
      <c r="HS117" s="18"/>
      <c r="HT117" s="18"/>
      <c r="HU117" s="18"/>
      <c r="HV117" s="18"/>
      <c r="HW117" s="18"/>
      <c r="HX117" s="18"/>
      <c r="HY117" s="18"/>
      <c r="HZ117" s="18"/>
      <c r="IA117" s="18"/>
      <c r="IB117" s="18"/>
      <c r="IC117" s="18"/>
      <c r="ID117" s="18"/>
      <c r="IE117" s="18"/>
      <c r="IF117" s="18"/>
      <c r="IG117" s="18"/>
      <c r="IH117" s="18"/>
      <c r="II117" s="18"/>
      <c r="IJ117" s="18"/>
      <c r="IK117" s="18"/>
      <c r="IL117" s="18"/>
      <c r="IM117" s="18"/>
      <c r="IN117" s="18"/>
      <c r="IO117" s="18"/>
      <c r="IP117" s="18"/>
      <c r="IQ117" s="18"/>
      <c r="IR117" s="18"/>
      <c r="IS117" s="18"/>
      <c r="IT117" s="18"/>
      <c r="IU117" s="18"/>
      <c r="IV117" s="18"/>
      <c r="IW117" s="18"/>
      <c r="IX117" s="18"/>
      <c r="IY117" s="18"/>
      <c r="IZ117" s="18"/>
    </row>
    <row r="118" spans="2:260" s="20" customFormat="1">
      <c r="B118" s="18"/>
      <c r="C118" s="22"/>
      <c r="D118" s="23"/>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18"/>
      <c r="EW118" s="18"/>
      <c r="EX118" s="18"/>
      <c r="EY118" s="18"/>
      <c r="EZ118" s="18"/>
      <c r="FA118" s="18"/>
      <c r="FB118" s="18"/>
      <c r="FC118" s="18"/>
      <c r="FD118" s="18"/>
      <c r="FE118" s="18"/>
      <c r="FF118" s="18"/>
      <c r="FG118" s="18"/>
      <c r="FH118" s="18"/>
      <c r="FI118" s="18"/>
      <c r="FJ118" s="18"/>
      <c r="FK118" s="18"/>
      <c r="FL118" s="18"/>
      <c r="FM118" s="18"/>
      <c r="FN118" s="18"/>
      <c r="FO118" s="18"/>
      <c r="FP118" s="18"/>
      <c r="FQ118" s="18"/>
      <c r="FR118" s="18"/>
      <c r="FS118" s="18"/>
      <c r="FT118" s="18"/>
      <c r="FU118" s="18"/>
      <c r="FV118" s="18"/>
      <c r="FW118" s="18"/>
      <c r="FX118" s="18"/>
      <c r="FY118" s="18"/>
      <c r="FZ118" s="18"/>
      <c r="GA118" s="18"/>
      <c r="GB118" s="18"/>
      <c r="GC118" s="18"/>
      <c r="GD118" s="18"/>
      <c r="GE118" s="18"/>
      <c r="GF118" s="18"/>
      <c r="GG118" s="18"/>
      <c r="GH118" s="18"/>
      <c r="GI118" s="18"/>
      <c r="GJ118" s="18"/>
      <c r="GK118" s="18"/>
      <c r="GL118" s="18"/>
      <c r="GM118" s="18"/>
      <c r="GN118" s="18"/>
      <c r="GO118" s="18"/>
      <c r="GP118" s="18"/>
      <c r="GQ118" s="18"/>
      <c r="GR118" s="18"/>
      <c r="GS118" s="18"/>
      <c r="GT118" s="18"/>
      <c r="GU118" s="18"/>
      <c r="GV118" s="18"/>
      <c r="GW118" s="18"/>
      <c r="GX118" s="18"/>
      <c r="GY118" s="18"/>
      <c r="GZ118" s="18"/>
      <c r="HA118" s="18"/>
      <c r="HB118" s="18"/>
      <c r="HC118" s="18"/>
      <c r="HD118" s="18"/>
      <c r="HE118" s="18"/>
      <c r="HF118" s="18"/>
      <c r="HG118" s="18"/>
      <c r="HH118" s="18"/>
      <c r="HI118" s="18"/>
      <c r="HJ118" s="18"/>
      <c r="HK118" s="18"/>
      <c r="HL118" s="18"/>
      <c r="HM118" s="18"/>
      <c r="HN118" s="18"/>
      <c r="HO118" s="18"/>
      <c r="HP118" s="18"/>
      <c r="HQ118" s="18"/>
      <c r="HR118" s="18"/>
      <c r="HS118" s="18"/>
      <c r="HT118" s="18"/>
      <c r="HU118" s="18"/>
      <c r="HV118" s="18"/>
      <c r="HW118" s="18"/>
      <c r="HX118" s="18"/>
      <c r="HY118" s="18"/>
      <c r="HZ118" s="18"/>
      <c r="IA118" s="18"/>
      <c r="IB118" s="18"/>
      <c r="IC118" s="18"/>
      <c r="ID118" s="18"/>
      <c r="IE118" s="18"/>
      <c r="IF118" s="18"/>
      <c r="IG118" s="18"/>
      <c r="IH118" s="18"/>
      <c r="II118" s="18"/>
      <c r="IJ118" s="18"/>
      <c r="IK118" s="18"/>
      <c r="IL118" s="18"/>
      <c r="IM118" s="18"/>
      <c r="IN118" s="18"/>
      <c r="IO118" s="18"/>
      <c r="IP118" s="18"/>
      <c r="IQ118" s="18"/>
      <c r="IR118" s="18"/>
      <c r="IS118" s="18"/>
      <c r="IT118" s="18"/>
      <c r="IU118" s="18"/>
      <c r="IV118" s="18"/>
      <c r="IW118" s="18"/>
      <c r="IX118" s="18"/>
      <c r="IY118" s="18"/>
      <c r="IZ118" s="18"/>
    </row>
    <row r="119" spans="2:260" s="20" customFormat="1">
      <c r="B119" s="18"/>
      <c r="C119" s="22"/>
      <c r="D119" s="23"/>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18"/>
      <c r="EW119" s="18"/>
      <c r="EX119" s="18"/>
      <c r="EY119" s="18"/>
      <c r="EZ119" s="18"/>
      <c r="FA119" s="18"/>
      <c r="FB119" s="18"/>
      <c r="FC119" s="18"/>
      <c r="FD119" s="18"/>
      <c r="FE119" s="18"/>
      <c r="FF119" s="18"/>
      <c r="FG119" s="18"/>
      <c r="FH119" s="18"/>
      <c r="FI119" s="18"/>
      <c r="FJ119" s="18"/>
      <c r="FK119" s="18"/>
      <c r="FL119" s="18"/>
      <c r="FM119" s="18"/>
      <c r="FN119" s="18"/>
      <c r="FO119" s="18"/>
      <c r="FP119" s="18"/>
      <c r="FQ119" s="18"/>
      <c r="FR119" s="18"/>
      <c r="FS119" s="18"/>
      <c r="FT119" s="18"/>
      <c r="FU119" s="18"/>
      <c r="FV119" s="18"/>
      <c r="FW119" s="18"/>
      <c r="FX119" s="18"/>
      <c r="FY119" s="18"/>
      <c r="FZ119" s="18"/>
      <c r="GA119" s="18"/>
      <c r="GB119" s="18"/>
      <c r="GC119" s="18"/>
      <c r="GD119" s="18"/>
      <c r="GE119" s="18"/>
      <c r="GF119" s="18"/>
      <c r="GG119" s="18"/>
      <c r="GH119" s="18"/>
      <c r="GI119" s="18"/>
      <c r="GJ119" s="18"/>
      <c r="GK119" s="18"/>
      <c r="GL119" s="18"/>
      <c r="GM119" s="18"/>
      <c r="GN119" s="18"/>
      <c r="GO119" s="18"/>
      <c r="GP119" s="18"/>
      <c r="GQ119" s="18"/>
      <c r="GR119" s="18"/>
      <c r="GS119" s="18"/>
      <c r="GT119" s="18"/>
      <c r="GU119" s="18"/>
      <c r="GV119" s="18"/>
      <c r="GW119" s="18"/>
      <c r="GX119" s="18"/>
      <c r="GY119" s="18"/>
      <c r="GZ119" s="18"/>
      <c r="HA119" s="18"/>
      <c r="HB119" s="18"/>
      <c r="HC119" s="18"/>
      <c r="HD119" s="18"/>
      <c r="HE119" s="18"/>
      <c r="HF119" s="18"/>
      <c r="HG119" s="18"/>
      <c r="HH119" s="18"/>
      <c r="HI119" s="18"/>
      <c r="HJ119" s="18"/>
      <c r="HK119" s="18"/>
      <c r="HL119" s="18"/>
      <c r="HM119" s="18"/>
      <c r="HN119" s="18"/>
      <c r="HO119" s="18"/>
      <c r="HP119" s="18"/>
      <c r="HQ119" s="18"/>
      <c r="HR119" s="18"/>
      <c r="HS119" s="18"/>
      <c r="HT119" s="18"/>
      <c r="HU119" s="18"/>
      <c r="HV119" s="18"/>
      <c r="HW119" s="18"/>
      <c r="HX119" s="18"/>
      <c r="HY119" s="18"/>
      <c r="HZ119" s="18"/>
      <c r="IA119" s="18"/>
      <c r="IB119" s="18"/>
      <c r="IC119" s="18"/>
      <c r="ID119" s="18"/>
      <c r="IE119" s="18"/>
      <c r="IF119" s="18"/>
      <c r="IG119" s="18"/>
      <c r="IH119" s="18"/>
      <c r="II119" s="18"/>
      <c r="IJ119" s="18"/>
      <c r="IK119" s="18"/>
      <c r="IL119" s="18"/>
      <c r="IM119" s="18"/>
      <c r="IN119" s="18"/>
      <c r="IO119" s="18"/>
      <c r="IP119" s="18"/>
      <c r="IQ119" s="18"/>
      <c r="IR119" s="18"/>
      <c r="IS119" s="18"/>
      <c r="IT119" s="18"/>
      <c r="IU119" s="18"/>
      <c r="IV119" s="18"/>
      <c r="IW119" s="18"/>
      <c r="IX119" s="18"/>
      <c r="IY119" s="18"/>
      <c r="IZ119" s="18"/>
    </row>
    <row r="120" spans="2:260" s="20" customFormat="1">
      <c r="B120" s="18"/>
      <c r="C120" s="22"/>
      <c r="D120" s="23"/>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c r="EM120" s="18"/>
      <c r="EN120" s="18"/>
      <c r="EO120" s="18"/>
      <c r="EP120" s="18"/>
      <c r="EQ120" s="18"/>
      <c r="ER120" s="18"/>
      <c r="ES120" s="18"/>
      <c r="ET120" s="18"/>
      <c r="EU120" s="18"/>
      <c r="EV120" s="18"/>
      <c r="EW120" s="18"/>
      <c r="EX120" s="18"/>
      <c r="EY120" s="18"/>
      <c r="EZ120" s="18"/>
      <c r="FA120" s="18"/>
      <c r="FB120" s="18"/>
      <c r="FC120" s="18"/>
      <c r="FD120" s="18"/>
      <c r="FE120" s="18"/>
      <c r="FF120" s="18"/>
      <c r="FG120" s="18"/>
      <c r="FH120" s="18"/>
      <c r="FI120" s="18"/>
      <c r="FJ120" s="18"/>
      <c r="FK120" s="18"/>
      <c r="FL120" s="18"/>
      <c r="FM120" s="18"/>
      <c r="FN120" s="18"/>
      <c r="FO120" s="18"/>
      <c r="FP120" s="18"/>
      <c r="FQ120" s="18"/>
      <c r="FR120" s="18"/>
      <c r="FS120" s="18"/>
      <c r="FT120" s="18"/>
      <c r="FU120" s="18"/>
      <c r="FV120" s="18"/>
      <c r="FW120" s="18"/>
      <c r="FX120" s="18"/>
      <c r="FY120" s="18"/>
      <c r="FZ120" s="18"/>
      <c r="GA120" s="18"/>
      <c r="GB120" s="18"/>
      <c r="GC120" s="18"/>
      <c r="GD120" s="18"/>
      <c r="GE120" s="18"/>
      <c r="GF120" s="18"/>
      <c r="GG120" s="18"/>
      <c r="GH120" s="18"/>
      <c r="GI120" s="18"/>
      <c r="GJ120" s="18"/>
      <c r="GK120" s="18"/>
      <c r="GL120" s="18"/>
      <c r="GM120" s="18"/>
      <c r="GN120" s="18"/>
      <c r="GO120" s="18"/>
      <c r="GP120" s="18"/>
      <c r="GQ120" s="18"/>
      <c r="GR120" s="18"/>
      <c r="GS120" s="18"/>
      <c r="GT120" s="18"/>
      <c r="GU120" s="18"/>
      <c r="GV120" s="18"/>
      <c r="GW120" s="18"/>
      <c r="GX120" s="18"/>
      <c r="GY120" s="18"/>
      <c r="GZ120" s="18"/>
      <c r="HA120" s="18"/>
      <c r="HB120" s="18"/>
      <c r="HC120" s="18"/>
      <c r="HD120" s="18"/>
      <c r="HE120" s="18"/>
      <c r="HF120" s="18"/>
      <c r="HG120" s="18"/>
      <c r="HH120" s="18"/>
      <c r="HI120" s="18"/>
      <c r="HJ120" s="18"/>
      <c r="HK120" s="18"/>
      <c r="HL120" s="18"/>
      <c r="HM120" s="18"/>
      <c r="HN120" s="18"/>
      <c r="HO120" s="18"/>
      <c r="HP120" s="18"/>
      <c r="HQ120" s="18"/>
      <c r="HR120" s="18"/>
      <c r="HS120" s="18"/>
      <c r="HT120" s="18"/>
      <c r="HU120" s="18"/>
      <c r="HV120" s="18"/>
      <c r="HW120" s="18"/>
      <c r="HX120" s="18"/>
      <c r="HY120" s="18"/>
      <c r="HZ120" s="18"/>
      <c r="IA120" s="18"/>
      <c r="IB120" s="18"/>
      <c r="IC120" s="18"/>
      <c r="ID120" s="18"/>
      <c r="IE120" s="18"/>
      <c r="IF120" s="18"/>
      <c r="IG120" s="18"/>
      <c r="IH120" s="18"/>
      <c r="II120" s="18"/>
      <c r="IJ120" s="18"/>
      <c r="IK120" s="18"/>
      <c r="IL120" s="18"/>
      <c r="IM120" s="18"/>
      <c r="IN120" s="18"/>
      <c r="IO120" s="18"/>
      <c r="IP120" s="18"/>
      <c r="IQ120" s="18"/>
      <c r="IR120" s="18"/>
      <c r="IS120" s="18"/>
      <c r="IT120" s="18"/>
      <c r="IU120" s="18"/>
      <c r="IV120" s="18"/>
      <c r="IW120" s="18"/>
      <c r="IX120" s="18"/>
      <c r="IY120" s="18"/>
      <c r="IZ120" s="18"/>
    </row>
    <row r="121" spans="2:260" s="20" customFormat="1">
      <c r="B121" s="18"/>
      <c r="C121" s="22"/>
      <c r="D121" s="23"/>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18"/>
      <c r="EW121" s="18"/>
      <c r="EX121" s="18"/>
      <c r="EY121" s="18"/>
      <c r="EZ121" s="18"/>
      <c r="FA121" s="18"/>
      <c r="FB121" s="18"/>
      <c r="FC121" s="18"/>
      <c r="FD121" s="18"/>
      <c r="FE121" s="18"/>
      <c r="FF121" s="18"/>
      <c r="FG121" s="18"/>
      <c r="FH121" s="18"/>
      <c r="FI121" s="18"/>
      <c r="FJ121" s="18"/>
      <c r="FK121" s="18"/>
      <c r="FL121" s="18"/>
      <c r="FM121" s="18"/>
      <c r="FN121" s="18"/>
      <c r="FO121" s="18"/>
      <c r="FP121" s="18"/>
      <c r="FQ121" s="18"/>
      <c r="FR121" s="18"/>
      <c r="FS121" s="18"/>
      <c r="FT121" s="18"/>
      <c r="FU121" s="18"/>
      <c r="FV121" s="18"/>
      <c r="FW121" s="18"/>
      <c r="FX121" s="18"/>
      <c r="FY121" s="18"/>
      <c r="FZ121" s="18"/>
      <c r="GA121" s="18"/>
      <c r="GB121" s="18"/>
      <c r="GC121" s="18"/>
      <c r="GD121" s="18"/>
      <c r="GE121" s="18"/>
      <c r="GF121" s="18"/>
      <c r="GG121" s="18"/>
      <c r="GH121" s="18"/>
      <c r="GI121" s="18"/>
      <c r="GJ121" s="18"/>
      <c r="GK121" s="18"/>
      <c r="GL121" s="18"/>
      <c r="GM121" s="18"/>
      <c r="GN121" s="18"/>
      <c r="GO121" s="18"/>
      <c r="GP121" s="18"/>
      <c r="GQ121" s="18"/>
      <c r="GR121" s="18"/>
      <c r="GS121" s="18"/>
      <c r="GT121" s="18"/>
      <c r="GU121" s="18"/>
      <c r="GV121" s="18"/>
      <c r="GW121" s="18"/>
      <c r="GX121" s="18"/>
      <c r="GY121" s="18"/>
      <c r="GZ121" s="18"/>
      <c r="HA121" s="18"/>
      <c r="HB121" s="18"/>
      <c r="HC121" s="18"/>
      <c r="HD121" s="18"/>
      <c r="HE121" s="18"/>
      <c r="HF121" s="18"/>
      <c r="HG121" s="18"/>
      <c r="HH121" s="18"/>
      <c r="HI121" s="18"/>
      <c r="HJ121" s="18"/>
      <c r="HK121" s="18"/>
      <c r="HL121" s="18"/>
      <c r="HM121" s="18"/>
      <c r="HN121" s="18"/>
      <c r="HO121" s="18"/>
      <c r="HP121" s="18"/>
      <c r="HQ121" s="18"/>
      <c r="HR121" s="18"/>
      <c r="HS121" s="18"/>
      <c r="HT121" s="18"/>
      <c r="HU121" s="18"/>
      <c r="HV121" s="18"/>
      <c r="HW121" s="18"/>
      <c r="HX121" s="18"/>
      <c r="HY121" s="18"/>
      <c r="HZ121" s="18"/>
      <c r="IA121" s="18"/>
      <c r="IB121" s="18"/>
      <c r="IC121" s="18"/>
      <c r="ID121" s="18"/>
      <c r="IE121" s="18"/>
      <c r="IF121" s="18"/>
      <c r="IG121" s="18"/>
      <c r="IH121" s="18"/>
      <c r="II121" s="18"/>
      <c r="IJ121" s="18"/>
      <c r="IK121" s="18"/>
      <c r="IL121" s="18"/>
      <c r="IM121" s="18"/>
      <c r="IN121" s="18"/>
      <c r="IO121" s="18"/>
      <c r="IP121" s="18"/>
      <c r="IQ121" s="18"/>
      <c r="IR121" s="18"/>
      <c r="IS121" s="18"/>
      <c r="IT121" s="18"/>
      <c r="IU121" s="18"/>
      <c r="IV121" s="18"/>
      <c r="IW121" s="18"/>
      <c r="IX121" s="18"/>
      <c r="IY121" s="18"/>
      <c r="IZ121" s="18"/>
    </row>
    <row r="122" spans="2:260" s="20" customFormat="1">
      <c r="B122" s="18"/>
      <c r="C122" s="22"/>
      <c r="D122" s="23"/>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18"/>
      <c r="EW122" s="18"/>
      <c r="EX122" s="18"/>
      <c r="EY122" s="18"/>
      <c r="EZ122" s="18"/>
      <c r="FA122" s="18"/>
      <c r="FB122" s="18"/>
      <c r="FC122" s="18"/>
      <c r="FD122" s="18"/>
      <c r="FE122" s="18"/>
      <c r="FF122" s="18"/>
      <c r="FG122" s="18"/>
      <c r="FH122" s="18"/>
      <c r="FI122" s="18"/>
      <c r="FJ122" s="18"/>
      <c r="FK122" s="18"/>
      <c r="FL122" s="18"/>
      <c r="FM122" s="18"/>
      <c r="FN122" s="18"/>
      <c r="FO122" s="18"/>
      <c r="FP122" s="18"/>
      <c r="FQ122" s="18"/>
      <c r="FR122" s="18"/>
      <c r="FS122" s="18"/>
      <c r="FT122" s="18"/>
      <c r="FU122" s="18"/>
      <c r="FV122" s="18"/>
      <c r="FW122" s="18"/>
      <c r="FX122" s="18"/>
      <c r="FY122" s="18"/>
      <c r="FZ122" s="18"/>
      <c r="GA122" s="18"/>
      <c r="GB122" s="18"/>
      <c r="GC122" s="18"/>
      <c r="GD122" s="18"/>
      <c r="GE122" s="18"/>
      <c r="GF122" s="18"/>
      <c r="GG122" s="18"/>
      <c r="GH122" s="18"/>
      <c r="GI122" s="18"/>
      <c r="GJ122" s="18"/>
      <c r="GK122" s="18"/>
      <c r="GL122" s="18"/>
      <c r="GM122" s="18"/>
      <c r="GN122" s="18"/>
      <c r="GO122" s="18"/>
      <c r="GP122" s="18"/>
      <c r="GQ122" s="18"/>
      <c r="GR122" s="18"/>
      <c r="GS122" s="18"/>
      <c r="GT122" s="18"/>
      <c r="GU122" s="18"/>
      <c r="GV122" s="18"/>
      <c r="GW122" s="18"/>
      <c r="GX122" s="18"/>
      <c r="GY122" s="18"/>
      <c r="GZ122" s="18"/>
      <c r="HA122" s="18"/>
      <c r="HB122" s="18"/>
      <c r="HC122" s="18"/>
      <c r="HD122" s="18"/>
      <c r="HE122" s="18"/>
      <c r="HF122" s="18"/>
      <c r="HG122" s="18"/>
      <c r="HH122" s="18"/>
      <c r="HI122" s="18"/>
      <c r="HJ122" s="18"/>
      <c r="HK122" s="18"/>
      <c r="HL122" s="18"/>
      <c r="HM122" s="18"/>
      <c r="HN122" s="18"/>
      <c r="HO122" s="18"/>
      <c r="HP122" s="18"/>
      <c r="HQ122" s="18"/>
      <c r="HR122" s="18"/>
      <c r="HS122" s="18"/>
      <c r="HT122" s="18"/>
      <c r="HU122" s="18"/>
      <c r="HV122" s="18"/>
      <c r="HW122" s="18"/>
      <c r="HX122" s="18"/>
      <c r="HY122" s="18"/>
      <c r="HZ122" s="18"/>
      <c r="IA122" s="18"/>
      <c r="IB122" s="18"/>
      <c r="IC122" s="18"/>
      <c r="ID122" s="18"/>
      <c r="IE122" s="18"/>
      <c r="IF122" s="18"/>
      <c r="IG122" s="18"/>
      <c r="IH122" s="18"/>
      <c r="II122" s="18"/>
      <c r="IJ122" s="18"/>
      <c r="IK122" s="18"/>
      <c r="IL122" s="18"/>
      <c r="IM122" s="18"/>
      <c r="IN122" s="18"/>
      <c r="IO122" s="18"/>
      <c r="IP122" s="18"/>
      <c r="IQ122" s="18"/>
      <c r="IR122" s="18"/>
      <c r="IS122" s="18"/>
      <c r="IT122" s="18"/>
      <c r="IU122" s="18"/>
      <c r="IV122" s="18"/>
      <c r="IW122" s="18"/>
      <c r="IX122" s="18"/>
      <c r="IY122" s="18"/>
      <c r="IZ122" s="18"/>
    </row>
    <row r="123" spans="2:260" s="20" customFormat="1">
      <c r="B123" s="18"/>
      <c r="C123" s="22"/>
      <c r="D123" s="23"/>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c r="EG123" s="18"/>
      <c r="EH123" s="18"/>
      <c r="EI123" s="18"/>
      <c r="EJ123" s="18"/>
      <c r="EK123" s="18"/>
      <c r="EL123" s="18"/>
      <c r="EM123" s="18"/>
      <c r="EN123" s="18"/>
      <c r="EO123" s="18"/>
      <c r="EP123" s="18"/>
      <c r="EQ123" s="18"/>
      <c r="ER123" s="18"/>
      <c r="ES123" s="18"/>
      <c r="ET123" s="18"/>
      <c r="EU123" s="18"/>
      <c r="EV123" s="18"/>
      <c r="EW123" s="18"/>
      <c r="EX123" s="18"/>
      <c r="EY123" s="18"/>
      <c r="EZ123" s="18"/>
      <c r="FA123" s="18"/>
      <c r="FB123" s="18"/>
      <c r="FC123" s="18"/>
      <c r="FD123" s="18"/>
      <c r="FE123" s="18"/>
      <c r="FF123" s="18"/>
      <c r="FG123" s="18"/>
      <c r="FH123" s="18"/>
      <c r="FI123" s="18"/>
      <c r="FJ123" s="18"/>
      <c r="FK123" s="18"/>
      <c r="FL123" s="18"/>
      <c r="FM123" s="18"/>
      <c r="FN123" s="18"/>
      <c r="FO123" s="18"/>
      <c r="FP123" s="18"/>
      <c r="FQ123" s="18"/>
      <c r="FR123" s="18"/>
      <c r="FS123" s="18"/>
      <c r="FT123" s="18"/>
      <c r="FU123" s="18"/>
      <c r="FV123" s="18"/>
      <c r="FW123" s="18"/>
      <c r="FX123" s="18"/>
      <c r="FY123" s="18"/>
      <c r="FZ123" s="18"/>
      <c r="GA123" s="18"/>
      <c r="GB123" s="18"/>
      <c r="GC123" s="18"/>
      <c r="GD123" s="18"/>
      <c r="GE123" s="18"/>
      <c r="GF123" s="18"/>
      <c r="GG123" s="18"/>
      <c r="GH123" s="18"/>
      <c r="GI123" s="18"/>
      <c r="GJ123" s="18"/>
      <c r="GK123" s="18"/>
      <c r="GL123" s="18"/>
      <c r="GM123" s="18"/>
      <c r="GN123" s="18"/>
      <c r="GO123" s="18"/>
      <c r="GP123" s="18"/>
      <c r="GQ123" s="18"/>
      <c r="GR123" s="18"/>
      <c r="GS123" s="18"/>
      <c r="GT123" s="18"/>
      <c r="GU123" s="18"/>
      <c r="GV123" s="18"/>
      <c r="GW123" s="18"/>
      <c r="GX123" s="18"/>
      <c r="GY123" s="18"/>
      <c r="GZ123" s="18"/>
      <c r="HA123" s="18"/>
      <c r="HB123" s="18"/>
      <c r="HC123" s="18"/>
      <c r="HD123" s="18"/>
      <c r="HE123" s="18"/>
      <c r="HF123" s="18"/>
      <c r="HG123" s="18"/>
      <c r="HH123" s="18"/>
      <c r="HI123" s="18"/>
      <c r="HJ123" s="18"/>
      <c r="HK123" s="18"/>
      <c r="HL123" s="18"/>
      <c r="HM123" s="18"/>
      <c r="HN123" s="18"/>
      <c r="HO123" s="18"/>
      <c r="HP123" s="18"/>
      <c r="HQ123" s="18"/>
      <c r="HR123" s="18"/>
      <c r="HS123" s="18"/>
      <c r="HT123" s="18"/>
      <c r="HU123" s="18"/>
      <c r="HV123" s="18"/>
      <c r="HW123" s="18"/>
      <c r="HX123" s="18"/>
      <c r="HY123" s="18"/>
      <c r="HZ123" s="18"/>
      <c r="IA123" s="18"/>
      <c r="IB123" s="18"/>
      <c r="IC123" s="18"/>
      <c r="ID123" s="18"/>
      <c r="IE123" s="18"/>
      <c r="IF123" s="18"/>
      <c r="IG123" s="18"/>
      <c r="IH123" s="18"/>
      <c r="II123" s="18"/>
      <c r="IJ123" s="18"/>
      <c r="IK123" s="18"/>
      <c r="IL123" s="18"/>
      <c r="IM123" s="18"/>
      <c r="IN123" s="18"/>
      <c r="IO123" s="18"/>
      <c r="IP123" s="18"/>
      <c r="IQ123" s="18"/>
      <c r="IR123" s="18"/>
      <c r="IS123" s="18"/>
      <c r="IT123" s="18"/>
      <c r="IU123" s="18"/>
      <c r="IV123" s="18"/>
      <c r="IW123" s="18"/>
      <c r="IX123" s="18"/>
      <c r="IY123" s="18"/>
      <c r="IZ123" s="18"/>
    </row>
    <row r="124" spans="2:260" s="20" customFormat="1">
      <c r="B124" s="18"/>
      <c r="C124" s="22"/>
      <c r="D124" s="23"/>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c r="EG124" s="18"/>
      <c r="EH124" s="18"/>
      <c r="EI124" s="18"/>
      <c r="EJ124" s="18"/>
      <c r="EK124" s="18"/>
      <c r="EL124" s="18"/>
      <c r="EM124" s="18"/>
      <c r="EN124" s="18"/>
      <c r="EO124" s="18"/>
      <c r="EP124" s="18"/>
      <c r="EQ124" s="18"/>
      <c r="ER124" s="18"/>
      <c r="ES124" s="18"/>
      <c r="ET124" s="18"/>
      <c r="EU124" s="18"/>
      <c r="EV124" s="18"/>
      <c r="EW124" s="18"/>
      <c r="EX124" s="18"/>
      <c r="EY124" s="18"/>
      <c r="EZ124" s="18"/>
      <c r="FA124" s="18"/>
      <c r="FB124" s="18"/>
      <c r="FC124" s="18"/>
      <c r="FD124" s="18"/>
      <c r="FE124" s="18"/>
      <c r="FF124" s="18"/>
      <c r="FG124" s="18"/>
      <c r="FH124" s="18"/>
      <c r="FI124" s="18"/>
      <c r="FJ124" s="18"/>
      <c r="FK124" s="18"/>
      <c r="FL124" s="18"/>
      <c r="FM124" s="18"/>
      <c r="FN124" s="18"/>
      <c r="FO124" s="18"/>
      <c r="FP124" s="18"/>
      <c r="FQ124" s="18"/>
      <c r="FR124" s="18"/>
      <c r="FS124" s="18"/>
      <c r="FT124" s="18"/>
      <c r="FU124" s="18"/>
      <c r="FV124" s="18"/>
      <c r="FW124" s="18"/>
      <c r="FX124" s="18"/>
      <c r="FY124" s="18"/>
      <c r="FZ124" s="18"/>
      <c r="GA124" s="18"/>
      <c r="GB124" s="18"/>
      <c r="GC124" s="18"/>
      <c r="GD124" s="18"/>
      <c r="GE124" s="18"/>
      <c r="GF124" s="18"/>
      <c r="GG124" s="18"/>
      <c r="GH124" s="18"/>
      <c r="GI124" s="18"/>
      <c r="GJ124" s="18"/>
      <c r="GK124" s="18"/>
      <c r="GL124" s="18"/>
      <c r="GM124" s="18"/>
      <c r="GN124" s="18"/>
      <c r="GO124" s="18"/>
      <c r="GP124" s="18"/>
      <c r="GQ124" s="18"/>
      <c r="GR124" s="18"/>
      <c r="GS124" s="18"/>
      <c r="GT124" s="18"/>
      <c r="GU124" s="18"/>
      <c r="GV124" s="18"/>
      <c r="GW124" s="18"/>
      <c r="GX124" s="18"/>
      <c r="GY124" s="18"/>
      <c r="GZ124" s="18"/>
      <c r="HA124" s="18"/>
      <c r="HB124" s="18"/>
      <c r="HC124" s="18"/>
      <c r="HD124" s="18"/>
      <c r="HE124" s="18"/>
      <c r="HF124" s="18"/>
      <c r="HG124" s="18"/>
      <c r="HH124" s="18"/>
      <c r="HI124" s="18"/>
      <c r="HJ124" s="18"/>
      <c r="HK124" s="18"/>
      <c r="HL124" s="18"/>
      <c r="HM124" s="18"/>
      <c r="HN124" s="18"/>
      <c r="HO124" s="18"/>
      <c r="HP124" s="18"/>
      <c r="HQ124" s="18"/>
      <c r="HR124" s="18"/>
      <c r="HS124" s="18"/>
      <c r="HT124" s="18"/>
      <c r="HU124" s="18"/>
      <c r="HV124" s="18"/>
      <c r="HW124" s="18"/>
      <c r="HX124" s="18"/>
      <c r="HY124" s="18"/>
      <c r="HZ124" s="18"/>
      <c r="IA124" s="18"/>
      <c r="IB124" s="18"/>
      <c r="IC124" s="18"/>
      <c r="ID124" s="18"/>
      <c r="IE124" s="18"/>
      <c r="IF124" s="18"/>
      <c r="IG124" s="18"/>
      <c r="IH124" s="18"/>
      <c r="II124" s="18"/>
      <c r="IJ124" s="18"/>
      <c r="IK124" s="18"/>
      <c r="IL124" s="18"/>
      <c r="IM124" s="18"/>
      <c r="IN124" s="18"/>
      <c r="IO124" s="18"/>
      <c r="IP124" s="18"/>
      <c r="IQ124" s="18"/>
      <c r="IR124" s="18"/>
      <c r="IS124" s="18"/>
      <c r="IT124" s="18"/>
      <c r="IU124" s="18"/>
      <c r="IV124" s="18"/>
      <c r="IW124" s="18"/>
      <c r="IX124" s="18"/>
      <c r="IY124" s="18"/>
      <c r="IZ124" s="18"/>
    </row>
    <row r="125" spans="2:260" s="20" customFormat="1">
      <c r="B125" s="18"/>
      <c r="C125" s="22"/>
      <c r="D125" s="23"/>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c r="DZ125" s="18"/>
      <c r="EA125" s="18"/>
      <c r="EB125" s="18"/>
      <c r="EC125" s="18"/>
      <c r="ED125" s="18"/>
      <c r="EE125" s="18"/>
      <c r="EF125" s="18"/>
      <c r="EG125" s="18"/>
      <c r="EH125" s="18"/>
      <c r="EI125" s="18"/>
      <c r="EJ125" s="18"/>
      <c r="EK125" s="18"/>
      <c r="EL125" s="18"/>
      <c r="EM125" s="18"/>
      <c r="EN125" s="18"/>
      <c r="EO125" s="18"/>
      <c r="EP125" s="18"/>
      <c r="EQ125" s="18"/>
      <c r="ER125" s="18"/>
      <c r="ES125" s="18"/>
      <c r="ET125" s="18"/>
      <c r="EU125" s="18"/>
      <c r="EV125" s="18"/>
      <c r="EW125" s="18"/>
      <c r="EX125" s="18"/>
      <c r="EY125" s="18"/>
      <c r="EZ125" s="18"/>
      <c r="FA125" s="18"/>
      <c r="FB125" s="18"/>
      <c r="FC125" s="18"/>
      <c r="FD125" s="18"/>
      <c r="FE125" s="18"/>
      <c r="FF125" s="18"/>
      <c r="FG125" s="18"/>
      <c r="FH125" s="18"/>
      <c r="FI125" s="18"/>
      <c r="FJ125" s="18"/>
      <c r="FK125" s="18"/>
      <c r="FL125" s="18"/>
      <c r="FM125" s="18"/>
      <c r="FN125" s="18"/>
      <c r="FO125" s="18"/>
      <c r="FP125" s="18"/>
      <c r="FQ125" s="18"/>
      <c r="FR125" s="18"/>
      <c r="FS125" s="18"/>
      <c r="FT125" s="18"/>
      <c r="FU125" s="18"/>
      <c r="FV125" s="18"/>
      <c r="FW125" s="18"/>
      <c r="FX125" s="18"/>
      <c r="FY125" s="18"/>
      <c r="FZ125" s="18"/>
      <c r="GA125" s="18"/>
      <c r="GB125" s="18"/>
      <c r="GC125" s="18"/>
      <c r="GD125" s="18"/>
      <c r="GE125" s="18"/>
      <c r="GF125" s="18"/>
      <c r="GG125" s="18"/>
      <c r="GH125" s="18"/>
      <c r="GI125" s="18"/>
      <c r="GJ125" s="18"/>
      <c r="GK125" s="18"/>
      <c r="GL125" s="18"/>
      <c r="GM125" s="18"/>
      <c r="GN125" s="18"/>
      <c r="GO125" s="18"/>
      <c r="GP125" s="18"/>
      <c r="GQ125" s="18"/>
      <c r="GR125" s="18"/>
      <c r="GS125" s="18"/>
      <c r="GT125" s="18"/>
      <c r="GU125" s="18"/>
      <c r="GV125" s="18"/>
      <c r="GW125" s="18"/>
      <c r="GX125" s="18"/>
      <c r="GY125" s="18"/>
      <c r="GZ125" s="18"/>
      <c r="HA125" s="18"/>
      <c r="HB125" s="18"/>
      <c r="HC125" s="18"/>
      <c r="HD125" s="18"/>
      <c r="HE125" s="18"/>
      <c r="HF125" s="18"/>
      <c r="HG125" s="18"/>
      <c r="HH125" s="18"/>
      <c r="HI125" s="18"/>
      <c r="HJ125" s="18"/>
      <c r="HK125" s="18"/>
      <c r="HL125" s="18"/>
      <c r="HM125" s="18"/>
      <c r="HN125" s="18"/>
      <c r="HO125" s="18"/>
      <c r="HP125" s="18"/>
      <c r="HQ125" s="18"/>
      <c r="HR125" s="18"/>
      <c r="HS125" s="18"/>
      <c r="HT125" s="18"/>
      <c r="HU125" s="18"/>
      <c r="HV125" s="18"/>
      <c r="HW125" s="18"/>
      <c r="HX125" s="18"/>
      <c r="HY125" s="18"/>
      <c r="HZ125" s="18"/>
      <c r="IA125" s="18"/>
      <c r="IB125" s="18"/>
      <c r="IC125" s="18"/>
      <c r="ID125" s="18"/>
      <c r="IE125" s="18"/>
      <c r="IF125" s="18"/>
      <c r="IG125" s="18"/>
      <c r="IH125" s="18"/>
      <c r="II125" s="18"/>
      <c r="IJ125" s="18"/>
      <c r="IK125" s="18"/>
      <c r="IL125" s="18"/>
      <c r="IM125" s="18"/>
      <c r="IN125" s="18"/>
      <c r="IO125" s="18"/>
      <c r="IP125" s="18"/>
      <c r="IQ125" s="18"/>
      <c r="IR125" s="18"/>
      <c r="IS125" s="18"/>
      <c r="IT125" s="18"/>
      <c r="IU125" s="18"/>
      <c r="IV125" s="18"/>
      <c r="IW125" s="18"/>
      <c r="IX125" s="18"/>
      <c r="IY125" s="18"/>
      <c r="IZ125" s="18"/>
    </row>
    <row r="126" spans="2:260" s="20" customFormat="1">
      <c r="B126" s="18"/>
      <c r="C126" s="22"/>
      <c r="D126" s="23"/>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8"/>
      <c r="EV126" s="18"/>
      <c r="EW126" s="18"/>
      <c r="EX126" s="18"/>
      <c r="EY126" s="18"/>
      <c r="EZ126" s="18"/>
      <c r="FA126" s="18"/>
      <c r="FB126" s="18"/>
      <c r="FC126" s="18"/>
      <c r="FD126" s="18"/>
      <c r="FE126" s="18"/>
      <c r="FF126" s="18"/>
      <c r="FG126" s="18"/>
      <c r="FH126" s="18"/>
      <c r="FI126" s="18"/>
      <c r="FJ126" s="18"/>
      <c r="FK126" s="18"/>
      <c r="FL126" s="18"/>
      <c r="FM126" s="18"/>
      <c r="FN126" s="18"/>
      <c r="FO126" s="18"/>
      <c r="FP126" s="18"/>
      <c r="FQ126" s="18"/>
      <c r="FR126" s="18"/>
      <c r="FS126" s="18"/>
      <c r="FT126" s="18"/>
      <c r="FU126" s="18"/>
      <c r="FV126" s="18"/>
      <c r="FW126" s="18"/>
      <c r="FX126" s="18"/>
      <c r="FY126" s="18"/>
      <c r="FZ126" s="18"/>
      <c r="GA126" s="18"/>
      <c r="GB126" s="18"/>
      <c r="GC126" s="18"/>
      <c r="GD126" s="18"/>
      <c r="GE126" s="18"/>
      <c r="GF126" s="18"/>
      <c r="GG126" s="18"/>
      <c r="GH126" s="18"/>
      <c r="GI126" s="18"/>
      <c r="GJ126" s="18"/>
      <c r="GK126" s="18"/>
      <c r="GL126" s="18"/>
      <c r="GM126" s="18"/>
      <c r="GN126" s="18"/>
      <c r="GO126" s="18"/>
      <c r="GP126" s="18"/>
      <c r="GQ126" s="18"/>
      <c r="GR126" s="18"/>
      <c r="GS126" s="18"/>
      <c r="GT126" s="18"/>
      <c r="GU126" s="18"/>
      <c r="GV126" s="18"/>
      <c r="GW126" s="18"/>
      <c r="GX126" s="18"/>
      <c r="GY126" s="18"/>
      <c r="GZ126" s="18"/>
      <c r="HA126" s="18"/>
      <c r="HB126" s="18"/>
      <c r="HC126" s="18"/>
      <c r="HD126" s="18"/>
      <c r="HE126" s="18"/>
      <c r="HF126" s="18"/>
      <c r="HG126" s="18"/>
      <c r="HH126" s="18"/>
      <c r="HI126" s="18"/>
      <c r="HJ126" s="18"/>
      <c r="HK126" s="18"/>
      <c r="HL126" s="18"/>
      <c r="HM126" s="18"/>
      <c r="HN126" s="18"/>
      <c r="HO126" s="18"/>
      <c r="HP126" s="18"/>
      <c r="HQ126" s="18"/>
      <c r="HR126" s="18"/>
      <c r="HS126" s="18"/>
      <c r="HT126" s="18"/>
      <c r="HU126" s="18"/>
      <c r="HV126" s="18"/>
      <c r="HW126" s="18"/>
      <c r="HX126" s="18"/>
      <c r="HY126" s="18"/>
      <c r="HZ126" s="18"/>
      <c r="IA126" s="18"/>
      <c r="IB126" s="18"/>
      <c r="IC126" s="18"/>
      <c r="ID126" s="18"/>
      <c r="IE126" s="18"/>
      <c r="IF126" s="18"/>
      <c r="IG126" s="18"/>
      <c r="IH126" s="18"/>
      <c r="II126" s="18"/>
      <c r="IJ126" s="18"/>
      <c r="IK126" s="18"/>
      <c r="IL126" s="18"/>
      <c r="IM126" s="18"/>
      <c r="IN126" s="18"/>
      <c r="IO126" s="18"/>
      <c r="IP126" s="18"/>
      <c r="IQ126" s="18"/>
      <c r="IR126" s="18"/>
      <c r="IS126" s="18"/>
      <c r="IT126" s="18"/>
      <c r="IU126" s="18"/>
      <c r="IV126" s="18"/>
      <c r="IW126" s="18"/>
      <c r="IX126" s="18"/>
      <c r="IY126" s="18"/>
      <c r="IZ126" s="18"/>
    </row>
    <row r="127" spans="2:260" s="20" customFormat="1">
      <c r="B127" s="18"/>
      <c r="C127" s="22"/>
      <c r="D127" s="23"/>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18"/>
      <c r="EH127" s="18"/>
      <c r="EI127" s="18"/>
      <c r="EJ127" s="18"/>
      <c r="EK127" s="18"/>
      <c r="EL127" s="18"/>
      <c r="EM127" s="18"/>
      <c r="EN127" s="18"/>
      <c r="EO127" s="18"/>
      <c r="EP127" s="18"/>
      <c r="EQ127" s="18"/>
      <c r="ER127" s="18"/>
      <c r="ES127" s="18"/>
      <c r="ET127" s="18"/>
      <c r="EU127" s="18"/>
      <c r="EV127" s="18"/>
      <c r="EW127" s="18"/>
      <c r="EX127" s="18"/>
      <c r="EY127" s="18"/>
      <c r="EZ127" s="18"/>
      <c r="FA127" s="18"/>
      <c r="FB127" s="18"/>
      <c r="FC127" s="18"/>
      <c r="FD127" s="18"/>
      <c r="FE127" s="18"/>
      <c r="FF127" s="18"/>
      <c r="FG127" s="18"/>
      <c r="FH127" s="18"/>
      <c r="FI127" s="18"/>
      <c r="FJ127" s="18"/>
      <c r="FK127" s="18"/>
      <c r="FL127" s="18"/>
      <c r="FM127" s="18"/>
      <c r="FN127" s="18"/>
      <c r="FO127" s="18"/>
      <c r="FP127" s="18"/>
      <c r="FQ127" s="18"/>
      <c r="FR127" s="18"/>
      <c r="FS127" s="18"/>
      <c r="FT127" s="18"/>
      <c r="FU127" s="18"/>
      <c r="FV127" s="18"/>
      <c r="FW127" s="18"/>
      <c r="FX127" s="18"/>
      <c r="FY127" s="18"/>
      <c r="FZ127" s="18"/>
      <c r="GA127" s="18"/>
      <c r="GB127" s="18"/>
      <c r="GC127" s="18"/>
      <c r="GD127" s="18"/>
      <c r="GE127" s="18"/>
      <c r="GF127" s="18"/>
      <c r="GG127" s="18"/>
      <c r="GH127" s="18"/>
      <c r="GI127" s="18"/>
      <c r="GJ127" s="18"/>
      <c r="GK127" s="18"/>
      <c r="GL127" s="18"/>
      <c r="GM127" s="18"/>
      <c r="GN127" s="18"/>
      <c r="GO127" s="18"/>
      <c r="GP127" s="18"/>
      <c r="GQ127" s="18"/>
      <c r="GR127" s="18"/>
      <c r="GS127" s="18"/>
      <c r="GT127" s="18"/>
      <c r="GU127" s="18"/>
      <c r="GV127" s="18"/>
      <c r="GW127" s="18"/>
      <c r="GX127" s="18"/>
      <c r="GY127" s="18"/>
      <c r="GZ127" s="18"/>
      <c r="HA127" s="18"/>
      <c r="HB127" s="18"/>
      <c r="HC127" s="18"/>
      <c r="HD127" s="18"/>
      <c r="HE127" s="18"/>
      <c r="HF127" s="18"/>
      <c r="HG127" s="18"/>
      <c r="HH127" s="18"/>
      <c r="HI127" s="18"/>
      <c r="HJ127" s="18"/>
      <c r="HK127" s="18"/>
      <c r="HL127" s="18"/>
      <c r="HM127" s="18"/>
      <c r="HN127" s="18"/>
      <c r="HO127" s="18"/>
      <c r="HP127" s="18"/>
      <c r="HQ127" s="18"/>
      <c r="HR127" s="18"/>
      <c r="HS127" s="18"/>
      <c r="HT127" s="18"/>
      <c r="HU127" s="18"/>
      <c r="HV127" s="18"/>
      <c r="HW127" s="18"/>
      <c r="HX127" s="18"/>
      <c r="HY127" s="18"/>
      <c r="HZ127" s="18"/>
      <c r="IA127" s="18"/>
      <c r="IB127" s="18"/>
      <c r="IC127" s="18"/>
      <c r="ID127" s="18"/>
      <c r="IE127" s="18"/>
      <c r="IF127" s="18"/>
      <c r="IG127" s="18"/>
      <c r="IH127" s="18"/>
      <c r="II127" s="18"/>
      <c r="IJ127" s="18"/>
      <c r="IK127" s="18"/>
      <c r="IL127" s="18"/>
      <c r="IM127" s="18"/>
      <c r="IN127" s="18"/>
      <c r="IO127" s="18"/>
      <c r="IP127" s="18"/>
      <c r="IQ127" s="18"/>
      <c r="IR127" s="18"/>
      <c r="IS127" s="18"/>
      <c r="IT127" s="18"/>
      <c r="IU127" s="18"/>
      <c r="IV127" s="18"/>
      <c r="IW127" s="18"/>
      <c r="IX127" s="18"/>
      <c r="IY127" s="18"/>
      <c r="IZ127" s="18"/>
    </row>
    <row r="128" spans="2:260" s="20" customFormat="1">
      <c r="B128" s="18"/>
      <c r="C128" s="22"/>
      <c r="D128" s="23"/>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c r="EL128" s="18"/>
      <c r="EM128" s="18"/>
      <c r="EN128" s="18"/>
      <c r="EO128" s="18"/>
      <c r="EP128" s="18"/>
      <c r="EQ128" s="18"/>
      <c r="ER128" s="18"/>
      <c r="ES128" s="18"/>
      <c r="ET128" s="18"/>
      <c r="EU128" s="18"/>
      <c r="EV128" s="18"/>
      <c r="EW128" s="18"/>
      <c r="EX128" s="18"/>
      <c r="EY128" s="18"/>
      <c r="EZ128" s="18"/>
      <c r="FA128" s="18"/>
      <c r="FB128" s="18"/>
      <c r="FC128" s="18"/>
      <c r="FD128" s="18"/>
      <c r="FE128" s="18"/>
      <c r="FF128" s="18"/>
      <c r="FG128" s="18"/>
      <c r="FH128" s="18"/>
      <c r="FI128" s="18"/>
      <c r="FJ128" s="18"/>
      <c r="FK128" s="18"/>
      <c r="FL128" s="18"/>
      <c r="FM128" s="18"/>
      <c r="FN128" s="18"/>
      <c r="FO128" s="18"/>
      <c r="FP128" s="18"/>
      <c r="FQ128" s="18"/>
      <c r="FR128" s="18"/>
      <c r="FS128" s="18"/>
      <c r="FT128" s="18"/>
      <c r="FU128" s="18"/>
      <c r="FV128" s="18"/>
      <c r="FW128" s="18"/>
      <c r="FX128" s="18"/>
      <c r="FY128" s="18"/>
      <c r="FZ128" s="18"/>
      <c r="GA128" s="18"/>
      <c r="GB128" s="18"/>
      <c r="GC128" s="18"/>
      <c r="GD128" s="18"/>
      <c r="GE128" s="18"/>
      <c r="GF128" s="18"/>
      <c r="GG128" s="18"/>
      <c r="GH128" s="18"/>
      <c r="GI128" s="18"/>
      <c r="GJ128" s="18"/>
      <c r="GK128" s="18"/>
      <c r="GL128" s="18"/>
      <c r="GM128" s="18"/>
      <c r="GN128" s="18"/>
      <c r="GO128" s="18"/>
      <c r="GP128" s="18"/>
      <c r="GQ128" s="18"/>
      <c r="GR128" s="18"/>
      <c r="GS128" s="18"/>
      <c r="GT128" s="18"/>
      <c r="GU128" s="18"/>
      <c r="GV128" s="18"/>
      <c r="GW128" s="18"/>
      <c r="GX128" s="18"/>
      <c r="GY128" s="18"/>
      <c r="GZ128" s="18"/>
      <c r="HA128" s="18"/>
      <c r="HB128" s="18"/>
      <c r="HC128" s="18"/>
      <c r="HD128" s="18"/>
      <c r="HE128" s="18"/>
      <c r="HF128" s="18"/>
      <c r="HG128" s="18"/>
      <c r="HH128" s="18"/>
      <c r="HI128" s="18"/>
      <c r="HJ128" s="18"/>
      <c r="HK128" s="18"/>
      <c r="HL128" s="18"/>
      <c r="HM128" s="18"/>
      <c r="HN128" s="18"/>
      <c r="HO128" s="18"/>
      <c r="HP128" s="18"/>
      <c r="HQ128" s="18"/>
      <c r="HR128" s="18"/>
      <c r="HS128" s="18"/>
      <c r="HT128" s="18"/>
      <c r="HU128" s="18"/>
      <c r="HV128" s="18"/>
      <c r="HW128" s="18"/>
      <c r="HX128" s="18"/>
      <c r="HY128" s="18"/>
      <c r="HZ128" s="18"/>
      <c r="IA128" s="18"/>
      <c r="IB128" s="18"/>
      <c r="IC128" s="18"/>
      <c r="ID128" s="18"/>
      <c r="IE128" s="18"/>
      <c r="IF128" s="18"/>
      <c r="IG128" s="18"/>
      <c r="IH128" s="18"/>
      <c r="II128" s="18"/>
      <c r="IJ128" s="18"/>
      <c r="IK128" s="18"/>
      <c r="IL128" s="18"/>
      <c r="IM128" s="18"/>
      <c r="IN128" s="18"/>
      <c r="IO128" s="18"/>
      <c r="IP128" s="18"/>
      <c r="IQ128" s="18"/>
      <c r="IR128" s="18"/>
      <c r="IS128" s="18"/>
      <c r="IT128" s="18"/>
      <c r="IU128" s="18"/>
      <c r="IV128" s="18"/>
      <c r="IW128" s="18"/>
      <c r="IX128" s="18"/>
      <c r="IY128" s="18"/>
      <c r="IZ128" s="18"/>
    </row>
    <row r="129" spans="2:260" s="20" customFormat="1">
      <c r="B129" s="18"/>
      <c r="C129" s="22"/>
      <c r="D129" s="23"/>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18"/>
      <c r="EH129" s="18"/>
      <c r="EI129" s="18"/>
      <c r="EJ129" s="18"/>
      <c r="EK129" s="18"/>
      <c r="EL129" s="18"/>
      <c r="EM129" s="18"/>
      <c r="EN129" s="18"/>
      <c r="EO129" s="18"/>
      <c r="EP129" s="18"/>
      <c r="EQ129" s="18"/>
      <c r="ER129" s="18"/>
      <c r="ES129" s="18"/>
      <c r="ET129" s="18"/>
      <c r="EU129" s="18"/>
      <c r="EV129" s="18"/>
      <c r="EW129" s="18"/>
      <c r="EX129" s="18"/>
      <c r="EY129" s="18"/>
      <c r="EZ129" s="18"/>
      <c r="FA129" s="18"/>
      <c r="FB129" s="18"/>
      <c r="FC129" s="18"/>
      <c r="FD129" s="18"/>
      <c r="FE129" s="18"/>
      <c r="FF129" s="18"/>
      <c r="FG129" s="18"/>
      <c r="FH129" s="18"/>
      <c r="FI129" s="18"/>
      <c r="FJ129" s="18"/>
      <c r="FK129" s="18"/>
      <c r="FL129" s="18"/>
      <c r="FM129" s="18"/>
      <c r="FN129" s="18"/>
      <c r="FO129" s="18"/>
      <c r="FP129" s="18"/>
      <c r="FQ129" s="18"/>
      <c r="FR129" s="18"/>
      <c r="FS129" s="18"/>
      <c r="FT129" s="18"/>
      <c r="FU129" s="18"/>
      <c r="FV129" s="18"/>
      <c r="FW129" s="18"/>
      <c r="FX129" s="18"/>
      <c r="FY129" s="18"/>
      <c r="FZ129" s="18"/>
      <c r="GA129" s="18"/>
      <c r="GB129" s="18"/>
      <c r="GC129" s="18"/>
      <c r="GD129" s="18"/>
      <c r="GE129" s="18"/>
      <c r="GF129" s="18"/>
      <c r="GG129" s="18"/>
      <c r="GH129" s="18"/>
      <c r="GI129" s="18"/>
      <c r="GJ129" s="18"/>
      <c r="GK129" s="18"/>
      <c r="GL129" s="18"/>
      <c r="GM129" s="18"/>
      <c r="GN129" s="18"/>
      <c r="GO129" s="18"/>
      <c r="GP129" s="18"/>
      <c r="GQ129" s="18"/>
      <c r="GR129" s="18"/>
      <c r="GS129" s="18"/>
      <c r="GT129" s="18"/>
      <c r="GU129" s="18"/>
      <c r="GV129" s="18"/>
      <c r="GW129" s="18"/>
      <c r="GX129" s="18"/>
      <c r="GY129" s="18"/>
      <c r="GZ129" s="18"/>
      <c r="HA129" s="18"/>
      <c r="HB129" s="18"/>
      <c r="HC129" s="18"/>
      <c r="HD129" s="18"/>
      <c r="HE129" s="18"/>
      <c r="HF129" s="18"/>
      <c r="HG129" s="18"/>
      <c r="HH129" s="18"/>
      <c r="HI129" s="18"/>
      <c r="HJ129" s="18"/>
      <c r="HK129" s="18"/>
      <c r="HL129" s="18"/>
      <c r="HM129" s="18"/>
      <c r="HN129" s="18"/>
      <c r="HO129" s="18"/>
      <c r="HP129" s="18"/>
      <c r="HQ129" s="18"/>
      <c r="HR129" s="18"/>
      <c r="HS129" s="18"/>
      <c r="HT129" s="18"/>
      <c r="HU129" s="18"/>
      <c r="HV129" s="18"/>
      <c r="HW129" s="18"/>
      <c r="HX129" s="18"/>
      <c r="HY129" s="18"/>
      <c r="HZ129" s="18"/>
      <c r="IA129" s="18"/>
      <c r="IB129" s="18"/>
      <c r="IC129" s="18"/>
      <c r="ID129" s="18"/>
      <c r="IE129" s="18"/>
      <c r="IF129" s="18"/>
      <c r="IG129" s="18"/>
      <c r="IH129" s="18"/>
      <c r="II129" s="18"/>
      <c r="IJ129" s="18"/>
      <c r="IK129" s="18"/>
      <c r="IL129" s="18"/>
      <c r="IM129" s="18"/>
      <c r="IN129" s="18"/>
      <c r="IO129" s="18"/>
      <c r="IP129" s="18"/>
      <c r="IQ129" s="18"/>
      <c r="IR129" s="18"/>
      <c r="IS129" s="18"/>
      <c r="IT129" s="18"/>
      <c r="IU129" s="18"/>
      <c r="IV129" s="18"/>
      <c r="IW129" s="18"/>
      <c r="IX129" s="18"/>
      <c r="IY129" s="18"/>
      <c r="IZ129" s="18"/>
    </row>
    <row r="130" spans="2:260" s="20" customFormat="1">
      <c r="B130" s="18"/>
      <c r="C130" s="22"/>
      <c r="D130" s="23"/>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18"/>
      <c r="GU130" s="18"/>
      <c r="GV130" s="18"/>
      <c r="GW130" s="18"/>
      <c r="GX130" s="18"/>
      <c r="GY130" s="18"/>
      <c r="GZ130" s="18"/>
      <c r="HA130" s="18"/>
      <c r="HB130" s="18"/>
      <c r="HC130" s="18"/>
      <c r="HD130" s="18"/>
      <c r="HE130" s="18"/>
      <c r="HF130" s="18"/>
      <c r="HG130" s="18"/>
      <c r="HH130" s="18"/>
      <c r="HI130" s="18"/>
      <c r="HJ130" s="18"/>
      <c r="HK130" s="18"/>
      <c r="HL130" s="18"/>
      <c r="HM130" s="18"/>
      <c r="HN130" s="18"/>
      <c r="HO130" s="18"/>
      <c r="HP130" s="18"/>
      <c r="HQ130" s="18"/>
      <c r="HR130" s="18"/>
      <c r="HS130" s="18"/>
      <c r="HT130" s="18"/>
      <c r="HU130" s="18"/>
      <c r="HV130" s="18"/>
      <c r="HW130" s="18"/>
      <c r="HX130" s="18"/>
      <c r="HY130" s="18"/>
      <c r="HZ130" s="18"/>
      <c r="IA130" s="18"/>
      <c r="IB130" s="18"/>
      <c r="IC130" s="18"/>
      <c r="ID130" s="18"/>
      <c r="IE130" s="18"/>
      <c r="IF130" s="18"/>
      <c r="IG130" s="18"/>
      <c r="IH130" s="18"/>
      <c r="II130" s="18"/>
      <c r="IJ130" s="18"/>
      <c r="IK130" s="18"/>
      <c r="IL130" s="18"/>
      <c r="IM130" s="18"/>
      <c r="IN130" s="18"/>
      <c r="IO130" s="18"/>
      <c r="IP130" s="18"/>
      <c r="IQ130" s="18"/>
      <c r="IR130" s="18"/>
      <c r="IS130" s="18"/>
      <c r="IT130" s="18"/>
      <c r="IU130" s="18"/>
      <c r="IV130" s="18"/>
      <c r="IW130" s="18"/>
      <c r="IX130" s="18"/>
      <c r="IY130" s="18"/>
      <c r="IZ130" s="18"/>
    </row>
    <row r="131" spans="2:260" s="20" customFormat="1">
      <c r="B131" s="18"/>
      <c r="C131" s="22"/>
      <c r="D131" s="23"/>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c r="EL131" s="18"/>
      <c r="EM131" s="18"/>
      <c r="EN131" s="18"/>
      <c r="EO131" s="18"/>
      <c r="EP131" s="18"/>
      <c r="EQ131" s="18"/>
      <c r="ER131" s="18"/>
      <c r="ES131" s="18"/>
      <c r="ET131" s="18"/>
      <c r="EU131" s="18"/>
      <c r="EV131" s="18"/>
      <c r="EW131" s="18"/>
      <c r="EX131" s="18"/>
      <c r="EY131" s="18"/>
      <c r="EZ131" s="18"/>
      <c r="FA131" s="18"/>
      <c r="FB131" s="18"/>
      <c r="FC131" s="18"/>
      <c r="FD131" s="18"/>
      <c r="FE131" s="18"/>
      <c r="FF131" s="18"/>
      <c r="FG131" s="18"/>
      <c r="FH131" s="18"/>
      <c r="FI131" s="18"/>
      <c r="FJ131" s="18"/>
      <c r="FK131" s="18"/>
      <c r="FL131" s="18"/>
      <c r="FM131" s="18"/>
      <c r="FN131" s="18"/>
      <c r="FO131" s="18"/>
      <c r="FP131" s="18"/>
      <c r="FQ131" s="18"/>
      <c r="FR131" s="18"/>
      <c r="FS131" s="18"/>
      <c r="FT131" s="18"/>
      <c r="FU131" s="18"/>
      <c r="FV131" s="18"/>
      <c r="FW131" s="18"/>
      <c r="FX131" s="18"/>
      <c r="FY131" s="18"/>
      <c r="FZ131" s="18"/>
      <c r="GA131" s="18"/>
      <c r="GB131" s="18"/>
      <c r="GC131" s="18"/>
      <c r="GD131" s="18"/>
      <c r="GE131" s="18"/>
      <c r="GF131" s="18"/>
      <c r="GG131" s="18"/>
      <c r="GH131" s="18"/>
      <c r="GI131" s="18"/>
      <c r="GJ131" s="18"/>
      <c r="GK131" s="18"/>
      <c r="GL131" s="18"/>
      <c r="GM131" s="18"/>
      <c r="GN131" s="18"/>
      <c r="GO131" s="18"/>
      <c r="GP131" s="18"/>
      <c r="GQ131" s="18"/>
      <c r="GR131" s="18"/>
      <c r="GS131" s="18"/>
      <c r="GT131" s="18"/>
      <c r="GU131" s="18"/>
      <c r="GV131" s="18"/>
      <c r="GW131" s="18"/>
      <c r="GX131" s="18"/>
      <c r="GY131" s="18"/>
      <c r="GZ131" s="18"/>
      <c r="HA131" s="18"/>
      <c r="HB131" s="18"/>
      <c r="HC131" s="18"/>
      <c r="HD131" s="18"/>
      <c r="HE131" s="18"/>
      <c r="HF131" s="18"/>
      <c r="HG131" s="18"/>
      <c r="HH131" s="18"/>
      <c r="HI131" s="18"/>
      <c r="HJ131" s="18"/>
      <c r="HK131" s="18"/>
      <c r="HL131" s="18"/>
      <c r="HM131" s="18"/>
      <c r="HN131" s="18"/>
      <c r="HO131" s="18"/>
      <c r="HP131" s="18"/>
      <c r="HQ131" s="18"/>
      <c r="HR131" s="18"/>
      <c r="HS131" s="18"/>
      <c r="HT131" s="18"/>
      <c r="HU131" s="18"/>
      <c r="HV131" s="18"/>
      <c r="HW131" s="18"/>
      <c r="HX131" s="18"/>
      <c r="HY131" s="18"/>
      <c r="HZ131" s="18"/>
      <c r="IA131" s="18"/>
      <c r="IB131" s="18"/>
      <c r="IC131" s="18"/>
      <c r="ID131" s="18"/>
      <c r="IE131" s="18"/>
      <c r="IF131" s="18"/>
      <c r="IG131" s="18"/>
      <c r="IH131" s="18"/>
      <c r="II131" s="18"/>
      <c r="IJ131" s="18"/>
      <c r="IK131" s="18"/>
      <c r="IL131" s="18"/>
      <c r="IM131" s="18"/>
      <c r="IN131" s="18"/>
      <c r="IO131" s="18"/>
      <c r="IP131" s="18"/>
      <c r="IQ131" s="18"/>
      <c r="IR131" s="18"/>
      <c r="IS131" s="18"/>
      <c r="IT131" s="18"/>
      <c r="IU131" s="18"/>
      <c r="IV131" s="18"/>
      <c r="IW131" s="18"/>
      <c r="IX131" s="18"/>
      <c r="IY131" s="18"/>
      <c r="IZ131" s="18"/>
    </row>
    <row r="132" spans="2:260" s="20" customFormat="1">
      <c r="B132" s="18"/>
      <c r="C132" s="22"/>
      <c r="D132" s="23"/>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c r="EL132" s="18"/>
      <c r="EM132" s="18"/>
      <c r="EN132" s="18"/>
      <c r="EO132" s="18"/>
      <c r="EP132" s="18"/>
      <c r="EQ132" s="18"/>
      <c r="ER132" s="18"/>
      <c r="ES132" s="18"/>
      <c r="ET132" s="18"/>
      <c r="EU132" s="18"/>
      <c r="EV132" s="18"/>
      <c r="EW132" s="18"/>
      <c r="EX132" s="18"/>
      <c r="EY132" s="18"/>
      <c r="EZ132" s="18"/>
      <c r="FA132" s="18"/>
      <c r="FB132" s="18"/>
      <c r="FC132" s="18"/>
      <c r="FD132" s="18"/>
      <c r="FE132" s="18"/>
      <c r="FF132" s="18"/>
      <c r="FG132" s="18"/>
      <c r="FH132" s="18"/>
      <c r="FI132" s="18"/>
      <c r="FJ132" s="18"/>
      <c r="FK132" s="18"/>
      <c r="FL132" s="18"/>
      <c r="FM132" s="18"/>
      <c r="FN132" s="18"/>
      <c r="FO132" s="18"/>
      <c r="FP132" s="18"/>
      <c r="FQ132" s="18"/>
      <c r="FR132" s="18"/>
      <c r="FS132" s="18"/>
      <c r="FT132" s="18"/>
      <c r="FU132" s="18"/>
      <c r="FV132" s="18"/>
      <c r="FW132" s="18"/>
      <c r="FX132" s="18"/>
      <c r="FY132" s="18"/>
      <c r="FZ132" s="18"/>
      <c r="GA132" s="18"/>
      <c r="GB132" s="18"/>
      <c r="GC132" s="18"/>
      <c r="GD132" s="18"/>
      <c r="GE132" s="18"/>
      <c r="GF132" s="18"/>
      <c r="GG132" s="18"/>
      <c r="GH132" s="18"/>
      <c r="GI132" s="18"/>
      <c r="GJ132" s="18"/>
      <c r="GK132" s="18"/>
      <c r="GL132" s="18"/>
      <c r="GM132" s="18"/>
      <c r="GN132" s="18"/>
      <c r="GO132" s="18"/>
      <c r="GP132" s="18"/>
      <c r="GQ132" s="18"/>
      <c r="GR132" s="18"/>
      <c r="GS132" s="18"/>
      <c r="GT132" s="18"/>
      <c r="GU132" s="18"/>
      <c r="GV132" s="18"/>
      <c r="GW132" s="18"/>
      <c r="GX132" s="18"/>
      <c r="GY132" s="18"/>
      <c r="GZ132" s="18"/>
      <c r="HA132" s="18"/>
      <c r="HB132" s="18"/>
      <c r="HC132" s="18"/>
      <c r="HD132" s="18"/>
      <c r="HE132" s="18"/>
      <c r="HF132" s="18"/>
      <c r="HG132" s="18"/>
      <c r="HH132" s="18"/>
      <c r="HI132" s="18"/>
      <c r="HJ132" s="18"/>
      <c r="HK132" s="18"/>
      <c r="HL132" s="18"/>
      <c r="HM132" s="18"/>
      <c r="HN132" s="18"/>
      <c r="HO132" s="18"/>
      <c r="HP132" s="18"/>
      <c r="HQ132" s="18"/>
      <c r="HR132" s="18"/>
      <c r="HS132" s="18"/>
      <c r="HT132" s="18"/>
      <c r="HU132" s="18"/>
      <c r="HV132" s="18"/>
      <c r="HW132" s="18"/>
      <c r="HX132" s="18"/>
      <c r="HY132" s="18"/>
      <c r="HZ132" s="18"/>
      <c r="IA132" s="18"/>
      <c r="IB132" s="18"/>
      <c r="IC132" s="18"/>
      <c r="ID132" s="18"/>
      <c r="IE132" s="18"/>
      <c r="IF132" s="18"/>
      <c r="IG132" s="18"/>
      <c r="IH132" s="18"/>
      <c r="II132" s="18"/>
      <c r="IJ132" s="18"/>
      <c r="IK132" s="18"/>
      <c r="IL132" s="18"/>
      <c r="IM132" s="18"/>
      <c r="IN132" s="18"/>
      <c r="IO132" s="18"/>
      <c r="IP132" s="18"/>
      <c r="IQ132" s="18"/>
      <c r="IR132" s="18"/>
      <c r="IS132" s="18"/>
      <c r="IT132" s="18"/>
      <c r="IU132" s="18"/>
      <c r="IV132" s="18"/>
      <c r="IW132" s="18"/>
      <c r="IX132" s="18"/>
      <c r="IY132" s="18"/>
      <c r="IZ132" s="18"/>
    </row>
    <row r="133" spans="2:260" s="20" customFormat="1">
      <c r="B133" s="18"/>
      <c r="C133" s="22"/>
      <c r="D133" s="23"/>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18"/>
      <c r="EH133" s="18"/>
      <c r="EI133" s="18"/>
      <c r="EJ133" s="18"/>
      <c r="EK133" s="18"/>
      <c r="EL133" s="18"/>
      <c r="EM133" s="18"/>
      <c r="EN133" s="18"/>
      <c r="EO133" s="18"/>
      <c r="EP133" s="18"/>
      <c r="EQ133" s="18"/>
      <c r="ER133" s="18"/>
      <c r="ES133" s="18"/>
      <c r="ET133" s="18"/>
      <c r="EU133" s="18"/>
      <c r="EV133" s="18"/>
      <c r="EW133" s="18"/>
      <c r="EX133" s="18"/>
      <c r="EY133" s="18"/>
      <c r="EZ133" s="18"/>
      <c r="FA133" s="18"/>
      <c r="FB133" s="18"/>
      <c r="FC133" s="18"/>
      <c r="FD133" s="18"/>
      <c r="FE133" s="18"/>
      <c r="FF133" s="18"/>
      <c r="FG133" s="18"/>
      <c r="FH133" s="18"/>
      <c r="FI133" s="18"/>
      <c r="FJ133" s="18"/>
      <c r="FK133" s="18"/>
      <c r="FL133" s="18"/>
      <c r="FM133" s="18"/>
      <c r="FN133" s="18"/>
      <c r="FO133" s="18"/>
      <c r="FP133" s="18"/>
      <c r="FQ133" s="18"/>
      <c r="FR133" s="18"/>
      <c r="FS133" s="18"/>
      <c r="FT133" s="18"/>
      <c r="FU133" s="18"/>
      <c r="FV133" s="18"/>
      <c r="FW133" s="18"/>
      <c r="FX133" s="18"/>
      <c r="FY133" s="18"/>
      <c r="FZ133" s="18"/>
      <c r="GA133" s="18"/>
      <c r="GB133" s="18"/>
      <c r="GC133" s="18"/>
      <c r="GD133" s="18"/>
      <c r="GE133" s="18"/>
      <c r="GF133" s="18"/>
      <c r="GG133" s="18"/>
      <c r="GH133" s="18"/>
      <c r="GI133" s="18"/>
      <c r="GJ133" s="18"/>
      <c r="GK133" s="18"/>
      <c r="GL133" s="18"/>
      <c r="GM133" s="18"/>
      <c r="GN133" s="18"/>
      <c r="GO133" s="18"/>
      <c r="GP133" s="18"/>
      <c r="GQ133" s="18"/>
      <c r="GR133" s="18"/>
      <c r="GS133" s="18"/>
      <c r="GT133" s="18"/>
      <c r="GU133" s="18"/>
      <c r="GV133" s="18"/>
      <c r="GW133" s="18"/>
      <c r="GX133" s="18"/>
      <c r="GY133" s="18"/>
      <c r="GZ133" s="18"/>
      <c r="HA133" s="18"/>
      <c r="HB133" s="18"/>
      <c r="HC133" s="18"/>
      <c r="HD133" s="18"/>
      <c r="HE133" s="18"/>
      <c r="HF133" s="18"/>
      <c r="HG133" s="18"/>
      <c r="HH133" s="18"/>
      <c r="HI133" s="18"/>
      <c r="HJ133" s="18"/>
      <c r="HK133" s="18"/>
      <c r="HL133" s="18"/>
      <c r="HM133" s="18"/>
      <c r="HN133" s="18"/>
      <c r="HO133" s="18"/>
      <c r="HP133" s="18"/>
      <c r="HQ133" s="18"/>
      <c r="HR133" s="18"/>
      <c r="HS133" s="18"/>
      <c r="HT133" s="18"/>
      <c r="HU133" s="18"/>
      <c r="HV133" s="18"/>
      <c r="HW133" s="18"/>
      <c r="HX133" s="18"/>
      <c r="HY133" s="18"/>
      <c r="HZ133" s="18"/>
      <c r="IA133" s="18"/>
      <c r="IB133" s="18"/>
      <c r="IC133" s="18"/>
      <c r="ID133" s="18"/>
      <c r="IE133" s="18"/>
      <c r="IF133" s="18"/>
      <c r="IG133" s="18"/>
      <c r="IH133" s="18"/>
      <c r="II133" s="18"/>
      <c r="IJ133" s="18"/>
      <c r="IK133" s="18"/>
      <c r="IL133" s="18"/>
      <c r="IM133" s="18"/>
      <c r="IN133" s="18"/>
      <c r="IO133" s="18"/>
      <c r="IP133" s="18"/>
      <c r="IQ133" s="18"/>
      <c r="IR133" s="18"/>
      <c r="IS133" s="18"/>
      <c r="IT133" s="18"/>
      <c r="IU133" s="18"/>
      <c r="IV133" s="18"/>
      <c r="IW133" s="18"/>
      <c r="IX133" s="18"/>
      <c r="IY133" s="18"/>
      <c r="IZ133" s="18"/>
    </row>
    <row r="134" spans="2:260" s="20" customFormat="1">
      <c r="B134" s="18"/>
      <c r="C134" s="22"/>
      <c r="D134" s="23"/>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c r="DZ134" s="18"/>
      <c r="EA134" s="18"/>
      <c r="EB134" s="18"/>
      <c r="EC134" s="18"/>
      <c r="ED134" s="18"/>
      <c r="EE134" s="18"/>
      <c r="EF134" s="18"/>
      <c r="EG134" s="18"/>
      <c r="EH134" s="18"/>
      <c r="EI134" s="18"/>
      <c r="EJ134" s="18"/>
      <c r="EK134" s="18"/>
      <c r="EL134" s="18"/>
      <c r="EM134" s="18"/>
      <c r="EN134" s="18"/>
      <c r="EO134" s="18"/>
      <c r="EP134" s="18"/>
      <c r="EQ134" s="18"/>
      <c r="ER134" s="18"/>
      <c r="ES134" s="18"/>
      <c r="ET134" s="18"/>
      <c r="EU134" s="18"/>
      <c r="EV134" s="18"/>
      <c r="EW134" s="18"/>
      <c r="EX134" s="18"/>
      <c r="EY134" s="18"/>
      <c r="EZ134" s="18"/>
      <c r="FA134" s="18"/>
      <c r="FB134" s="18"/>
      <c r="FC134" s="18"/>
      <c r="FD134" s="18"/>
      <c r="FE134" s="18"/>
      <c r="FF134" s="18"/>
      <c r="FG134" s="18"/>
      <c r="FH134" s="18"/>
      <c r="FI134" s="18"/>
      <c r="FJ134" s="18"/>
      <c r="FK134" s="18"/>
      <c r="FL134" s="18"/>
      <c r="FM134" s="18"/>
      <c r="FN134" s="18"/>
      <c r="FO134" s="18"/>
      <c r="FP134" s="18"/>
      <c r="FQ134" s="18"/>
      <c r="FR134" s="18"/>
      <c r="FS134" s="18"/>
      <c r="FT134" s="18"/>
      <c r="FU134" s="18"/>
      <c r="FV134" s="18"/>
      <c r="FW134" s="18"/>
      <c r="FX134" s="18"/>
      <c r="FY134" s="18"/>
      <c r="FZ134" s="18"/>
      <c r="GA134" s="18"/>
      <c r="GB134" s="18"/>
      <c r="GC134" s="18"/>
      <c r="GD134" s="18"/>
      <c r="GE134" s="18"/>
      <c r="GF134" s="18"/>
      <c r="GG134" s="18"/>
      <c r="GH134" s="18"/>
      <c r="GI134" s="18"/>
      <c r="GJ134" s="18"/>
      <c r="GK134" s="18"/>
      <c r="GL134" s="18"/>
      <c r="GM134" s="18"/>
      <c r="GN134" s="18"/>
      <c r="GO134" s="18"/>
      <c r="GP134" s="18"/>
      <c r="GQ134" s="18"/>
      <c r="GR134" s="18"/>
      <c r="GS134" s="18"/>
      <c r="GT134" s="18"/>
      <c r="GU134" s="18"/>
      <c r="GV134" s="18"/>
      <c r="GW134" s="18"/>
      <c r="GX134" s="18"/>
      <c r="GY134" s="18"/>
      <c r="GZ134" s="18"/>
      <c r="HA134" s="18"/>
      <c r="HB134" s="18"/>
      <c r="HC134" s="18"/>
      <c r="HD134" s="18"/>
      <c r="HE134" s="18"/>
      <c r="HF134" s="18"/>
      <c r="HG134" s="18"/>
      <c r="HH134" s="18"/>
      <c r="HI134" s="18"/>
      <c r="HJ134" s="18"/>
      <c r="HK134" s="18"/>
      <c r="HL134" s="18"/>
      <c r="HM134" s="18"/>
      <c r="HN134" s="18"/>
      <c r="HO134" s="18"/>
      <c r="HP134" s="18"/>
      <c r="HQ134" s="18"/>
      <c r="HR134" s="18"/>
      <c r="HS134" s="18"/>
      <c r="HT134" s="18"/>
      <c r="HU134" s="18"/>
      <c r="HV134" s="18"/>
      <c r="HW134" s="18"/>
      <c r="HX134" s="18"/>
      <c r="HY134" s="18"/>
      <c r="HZ134" s="18"/>
      <c r="IA134" s="18"/>
      <c r="IB134" s="18"/>
      <c r="IC134" s="18"/>
      <c r="ID134" s="18"/>
      <c r="IE134" s="18"/>
      <c r="IF134" s="18"/>
      <c r="IG134" s="18"/>
      <c r="IH134" s="18"/>
      <c r="II134" s="18"/>
      <c r="IJ134" s="18"/>
      <c r="IK134" s="18"/>
      <c r="IL134" s="18"/>
      <c r="IM134" s="18"/>
      <c r="IN134" s="18"/>
      <c r="IO134" s="18"/>
      <c r="IP134" s="18"/>
      <c r="IQ134" s="18"/>
      <c r="IR134" s="18"/>
      <c r="IS134" s="18"/>
      <c r="IT134" s="18"/>
      <c r="IU134" s="18"/>
      <c r="IV134" s="18"/>
      <c r="IW134" s="18"/>
      <c r="IX134" s="18"/>
      <c r="IY134" s="18"/>
      <c r="IZ134" s="18"/>
    </row>
    <row r="135" spans="2:260" s="20" customFormat="1">
      <c r="B135" s="18"/>
      <c r="C135" s="22"/>
      <c r="D135" s="23"/>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8"/>
      <c r="DY135" s="18"/>
      <c r="DZ135" s="18"/>
      <c r="EA135" s="18"/>
      <c r="EB135" s="18"/>
      <c r="EC135" s="18"/>
      <c r="ED135" s="18"/>
      <c r="EE135" s="18"/>
      <c r="EF135" s="18"/>
      <c r="EG135" s="18"/>
      <c r="EH135" s="18"/>
      <c r="EI135" s="18"/>
      <c r="EJ135" s="18"/>
      <c r="EK135" s="18"/>
      <c r="EL135" s="18"/>
      <c r="EM135" s="18"/>
      <c r="EN135" s="18"/>
      <c r="EO135" s="18"/>
      <c r="EP135" s="18"/>
      <c r="EQ135" s="18"/>
      <c r="ER135" s="18"/>
      <c r="ES135" s="18"/>
      <c r="ET135" s="18"/>
      <c r="EU135" s="18"/>
      <c r="EV135" s="18"/>
      <c r="EW135" s="18"/>
      <c r="EX135" s="18"/>
      <c r="EY135" s="18"/>
      <c r="EZ135" s="18"/>
      <c r="FA135" s="18"/>
      <c r="FB135" s="18"/>
      <c r="FC135" s="18"/>
      <c r="FD135" s="18"/>
      <c r="FE135" s="18"/>
      <c r="FF135" s="18"/>
      <c r="FG135" s="18"/>
      <c r="FH135" s="18"/>
      <c r="FI135" s="18"/>
      <c r="FJ135" s="18"/>
      <c r="FK135" s="18"/>
      <c r="FL135" s="18"/>
      <c r="FM135" s="18"/>
      <c r="FN135" s="18"/>
      <c r="FO135" s="18"/>
      <c r="FP135" s="18"/>
      <c r="FQ135" s="18"/>
      <c r="FR135" s="18"/>
      <c r="FS135" s="18"/>
      <c r="FT135" s="18"/>
      <c r="FU135" s="18"/>
      <c r="FV135" s="18"/>
      <c r="FW135" s="18"/>
      <c r="FX135" s="18"/>
      <c r="FY135" s="18"/>
      <c r="FZ135" s="18"/>
      <c r="GA135" s="18"/>
      <c r="GB135" s="18"/>
      <c r="GC135" s="18"/>
      <c r="GD135" s="18"/>
      <c r="GE135" s="18"/>
      <c r="GF135" s="18"/>
      <c r="GG135" s="18"/>
      <c r="GH135" s="18"/>
      <c r="GI135" s="18"/>
      <c r="GJ135" s="18"/>
      <c r="GK135" s="18"/>
      <c r="GL135" s="18"/>
      <c r="GM135" s="18"/>
      <c r="GN135" s="18"/>
      <c r="GO135" s="18"/>
      <c r="GP135" s="18"/>
      <c r="GQ135" s="18"/>
      <c r="GR135" s="18"/>
      <c r="GS135" s="18"/>
      <c r="GT135" s="18"/>
      <c r="GU135" s="18"/>
      <c r="GV135" s="18"/>
      <c r="GW135" s="18"/>
      <c r="GX135" s="18"/>
      <c r="GY135" s="18"/>
      <c r="GZ135" s="18"/>
      <c r="HA135" s="18"/>
      <c r="HB135" s="18"/>
      <c r="HC135" s="18"/>
      <c r="HD135" s="18"/>
      <c r="HE135" s="18"/>
      <c r="HF135" s="18"/>
      <c r="HG135" s="18"/>
      <c r="HH135" s="18"/>
      <c r="HI135" s="18"/>
      <c r="HJ135" s="18"/>
      <c r="HK135" s="18"/>
      <c r="HL135" s="18"/>
      <c r="HM135" s="18"/>
      <c r="HN135" s="18"/>
      <c r="HO135" s="18"/>
      <c r="HP135" s="18"/>
      <c r="HQ135" s="18"/>
      <c r="HR135" s="18"/>
      <c r="HS135" s="18"/>
      <c r="HT135" s="18"/>
      <c r="HU135" s="18"/>
      <c r="HV135" s="18"/>
      <c r="HW135" s="18"/>
      <c r="HX135" s="18"/>
      <c r="HY135" s="18"/>
      <c r="HZ135" s="18"/>
      <c r="IA135" s="18"/>
      <c r="IB135" s="18"/>
      <c r="IC135" s="18"/>
      <c r="ID135" s="18"/>
      <c r="IE135" s="18"/>
      <c r="IF135" s="18"/>
      <c r="IG135" s="18"/>
      <c r="IH135" s="18"/>
      <c r="II135" s="18"/>
      <c r="IJ135" s="18"/>
      <c r="IK135" s="18"/>
      <c r="IL135" s="18"/>
      <c r="IM135" s="18"/>
      <c r="IN135" s="18"/>
      <c r="IO135" s="18"/>
      <c r="IP135" s="18"/>
      <c r="IQ135" s="18"/>
      <c r="IR135" s="18"/>
      <c r="IS135" s="18"/>
      <c r="IT135" s="18"/>
      <c r="IU135" s="18"/>
      <c r="IV135" s="18"/>
      <c r="IW135" s="18"/>
      <c r="IX135" s="18"/>
      <c r="IY135" s="18"/>
      <c r="IZ135" s="18"/>
    </row>
    <row r="136" spans="2:260" s="20" customFormat="1">
      <c r="B136" s="18"/>
      <c r="C136" s="22"/>
      <c r="D136" s="23"/>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8"/>
      <c r="EP136" s="18"/>
      <c r="EQ136" s="18"/>
      <c r="ER136" s="18"/>
      <c r="ES136" s="18"/>
      <c r="ET136" s="18"/>
      <c r="EU136" s="18"/>
      <c r="EV136" s="18"/>
      <c r="EW136" s="18"/>
      <c r="EX136" s="18"/>
      <c r="EY136" s="18"/>
      <c r="EZ136" s="18"/>
      <c r="FA136" s="18"/>
      <c r="FB136" s="18"/>
      <c r="FC136" s="18"/>
      <c r="FD136" s="18"/>
      <c r="FE136" s="18"/>
      <c r="FF136" s="18"/>
      <c r="FG136" s="18"/>
      <c r="FH136" s="18"/>
      <c r="FI136" s="18"/>
      <c r="FJ136" s="18"/>
      <c r="FK136" s="18"/>
      <c r="FL136" s="18"/>
      <c r="FM136" s="18"/>
      <c r="FN136" s="18"/>
      <c r="FO136" s="18"/>
      <c r="FP136" s="18"/>
      <c r="FQ136" s="18"/>
      <c r="FR136" s="18"/>
      <c r="FS136" s="18"/>
      <c r="FT136" s="18"/>
      <c r="FU136" s="18"/>
      <c r="FV136" s="18"/>
      <c r="FW136" s="18"/>
      <c r="FX136" s="18"/>
      <c r="FY136" s="18"/>
      <c r="FZ136" s="18"/>
      <c r="GA136" s="18"/>
      <c r="GB136" s="18"/>
      <c r="GC136" s="18"/>
      <c r="GD136" s="18"/>
      <c r="GE136" s="18"/>
      <c r="GF136" s="18"/>
      <c r="GG136" s="18"/>
      <c r="GH136" s="18"/>
      <c r="GI136" s="18"/>
      <c r="GJ136" s="18"/>
      <c r="GK136" s="18"/>
      <c r="GL136" s="18"/>
      <c r="GM136" s="18"/>
      <c r="GN136" s="18"/>
      <c r="GO136" s="18"/>
      <c r="GP136" s="18"/>
      <c r="GQ136" s="18"/>
      <c r="GR136" s="18"/>
      <c r="GS136" s="18"/>
      <c r="GT136" s="18"/>
      <c r="GU136" s="18"/>
      <c r="GV136" s="18"/>
      <c r="GW136" s="18"/>
      <c r="GX136" s="18"/>
      <c r="GY136" s="18"/>
      <c r="GZ136" s="18"/>
      <c r="HA136" s="18"/>
      <c r="HB136" s="18"/>
      <c r="HC136" s="18"/>
      <c r="HD136" s="18"/>
      <c r="HE136" s="18"/>
      <c r="HF136" s="18"/>
      <c r="HG136" s="18"/>
      <c r="HH136" s="18"/>
      <c r="HI136" s="18"/>
      <c r="HJ136" s="18"/>
      <c r="HK136" s="18"/>
      <c r="HL136" s="18"/>
      <c r="HM136" s="18"/>
      <c r="HN136" s="18"/>
      <c r="HO136" s="18"/>
      <c r="HP136" s="18"/>
      <c r="HQ136" s="18"/>
      <c r="HR136" s="18"/>
      <c r="HS136" s="18"/>
      <c r="HT136" s="18"/>
      <c r="HU136" s="18"/>
      <c r="HV136" s="18"/>
      <c r="HW136" s="18"/>
      <c r="HX136" s="18"/>
      <c r="HY136" s="18"/>
      <c r="HZ136" s="18"/>
      <c r="IA136" s="18"/>
      <c r="IB136" s="18"/>
      <c r="IC136" s="18"/>
      <c r="ID136" s="18"/>
      <c r="IE136" s="18"/>
      <c r="IF136" s="18"/>
      <c r="IG136" s="18"/>
      <c r="IH136" s="18"/>
      <c r="II136" s="18"/>
      <c r="IJ136" s="18"/>
      <c r="IK136" s="18"/>
      <c r="IL136" s="18"/>
      <c r="IM136" s="18"/>
      <c r="IN136" s="18"/>
      <c r="IO136" s="18"/>
      <c r="IP136" s="18"/>
      <c r="IQ136" s="18"/>
      <c r="IR136" s="18"/>
      <c r="IS136" s="18"/>
      <c r="IT136" s="18"/>
      <c r="IU136" s="18"/>
      <c r="IV136" s="18"/>
      <c r="IW136" s="18"/>
      <c r="IX136" s="18"/>
      <c r="IY136" s="18"/>
      <c r="IZ136" s="18"/>
    </row>
    <row r="137" spans="2:260" s="20" customFormat="1">
      <c r="B137" s="18"/>
      <c r="C137" s="22"/>
      <c r="D137" s="23"/>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c r="DK137" s="18"/>
      <c r="DL137" s="18"/>
      <c r="DM137" s="18"/>
      <c r="DN137" s="18"/>
      <c r="DO137" s="18"/>
      <c r="DP137" s="18"/>
      <c r="DQ137" s="18"/>
      <c r="DR137" s="18"/>
      <c r="DS137" s="18"/>
      <c r="DT137" s="18"/>
      <c r="DU137" s="18"/>
      <c r="DV137" s="18"/>
      <c r="DW137" s="18"/>
      <c r="DX137" s="18"/>
      <c r="DY137" s="18"/>
      <c r="DZ137" s="18"/>
      <c r="EA137" s="18"/>
      <c r="EB137" s="18"/>
      <c r="EC137" s="18"/>
      <c r="ED137" s="18"/>
      <c r="EE137" s="18"/>
      <c r="EF137" s="18"/>
      <c r="EG137" s="18"/>
      <c r="EH137" s="18"/>
      <c r="EI137" s="18"/>
      <c r="EJ137" s="18"/>
      <c r="EK137" s="18"/>
      <c r="EL137" s="18"/>
      <c r="EM137" s="18"/>
      <c r="EN137" s="18"/>
      <c r="EO137" s="18"/>
      <c r="EP137" s="18"/>
      <c r="EQ137" s="18"/>
      <c r="ER137" s="18"/>
      <c r="ES137" s="18"/>
      <c r="ET137" s="18"/>
      <c r="EU137" s="18"/>
      <c r="EV137" s="18"/>
      <c r="EW137" s="18"/>
      <c r="EX137" s="18"/>
      <c r="EY137" s="18"/>
      <c r="EZ137" s="18"/>
      <c r="FA137" s="18"/>
      <c r="FB137" s="18"/>
      <c r="FC137" s="18"/>
      <c r="FD137" s="18"/>
      <c r="FE137" s="18"/>
      <c r="FF137" s="18"/>
      <c r="FG137" s="18"/>
      <c r="FH137" s="18"/>
      <c r="FI137" s="18"/>
      <c r="FJ137" s="18"/>
      <c r="FK137" s="18"/>
      <c r="FL137" s="18"/>
      <c r="FM137" s="18"/>
      <c r="FN137" s="18"/>
      <c r="FO137" s="18"/>
      <c r="FP137" s="18"/>
      <c r="FQ137" s="18"/>
      <c r="FR137" s="18"/>
      <c r="FS137" s="18"/>
      <c r="FT137" s="18"/>
      <c r="FU137" s="18"/>
      <c r="FV137" s="18"/>
      <c r="FW137" s="18"/>
      <c r="FX137" s="18"/>
      <c r="FY137" s="18"/>
      <c r="FZ137" s="18"/>
      <c r="GA137" s="18"/>
      <c r="GB137" s="18"/>
      <c r="GC137" s="18"/>
      <c r="GD137" s="18"/>
      <c r="GE137" s="18"/>
      <c r="GF137" s="18"/>
      <c r="GG137" s="18"/>
      <c r="GH137" s="18"/>
      <c r="GI137" s="18"/>
      <c r="GJ137" s="18"/>
      <c r="GK137" s="18"/>
      <c r="GL137" s="18"/>
      <c r="GM137" s="18"/>
      <c r="GN137" s="18"/>
      <c r="GO137" s="18"/>
      <c r="GP137" s="18"/>
      <c r="GQ137" s="18"/>
      <c r="GR137" s="18"/>
      <c r="GS137" s="18"/>
      <c r="GT137" s="18"/>
      <c r="GU137" s="18"/>
      <c r="GV137" s="18"/>
      <c r="GW137" s="18"/>
      <c r="GX137" s="18"/>
      <c r="GY137" s="18"/>
      <c r="GZ137" s="18"/>
      <c r="HA137" s="18"/>
      <c r="HB137" s="18"/>
      <c r="HC137" s="18"/>
      <c r="HD137" s="18"/>
      <c r="HE137" s="18"/>
      <c r="HF137" s="18"/>
      <c r="HG137" s="18"/>
      <c r="HH137" s="18"/>
      <c r="HI137" s="18"/>
      <c r="HJ137" s="18"/>
      <c r="HK137" s="18"/>
      <c r="HL137" s="18"/>
      <c r="HM137" s="18"/>
      <c r="HN137" s="18"/>
      <c r="HO137" s="18"/>
      <c r="HP137" s="18"/>
      <c r="HQ137" s="18"/>
      <c r="HR137" s="18"/>
      <c r="HS137" s="18"/>
      <c r="HT137" s="18"/>
      <c r="HU137" s="18"/>
      <c r="HV137" s="18"/>
      <c r="HW137" s="18"/>
      <c r="HX137" s="18"/>
      <c r="HY137" s="18"/>
      <c r="HZ137" s="18"/>
      <c r="IA137" s="18"/>
      <c r="IB137" s="18"/>
      <c r="IC137" s="18"/>
      <c r="ID137" s="18"/>
      <c r="IE137" s="18"/>
      <c r="IF137" s="18"/>
      <c r="IG137" s="18"/>
      <c r="IH137" s="18"/>
      <c r="II137" s="18"/>
      <c r="IJ137" s="18"/>
      <c r="IK137" s="18"/>
      <c r="IL137" s="18"/>
      <c r="IM137" s="18"/>
      <c r="IN137" s="18"/>
      <c r="IO137" s="18"/>
      <c r="IP137" s="18"/>
      <c r="IQ137" s="18"/>
      <c r="IR137" s="18"/>
      <c r="IS137" s="18"/>
      <c r="IT137" s="18"/>
      <c r="IU137" s="18"/>
      <c r="IV137" s="18"/>
      <c r="IW137" s="18"/>
      <c r="IX137" s="18"/>
      <c r="IY137" s="18"/>
      <c r="IZ137" s="18"/>
    </row>
    <row r="138" spans="2:260" s="20" customFormat="1">
      <c r="B138" s="18"/>
      <c r="C138" s="22"/>
      <c r="D138" s="23"/>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18"/>
      <c r="EE138" s="18"/>
      <c r="EF138" s="18"/>
      <c r="EG138" s="18"/>
      <c r="EH138" s="18"/>
      <c r="EI138" s="18"/>
      <c r="EJ138" s="18"/>
      <c r="EK138" s="18"/>
      <c r="EL138" s="18"/>
      <c r="EM138" s="18"/>
      <c r="EN138" s="18"/>
      <c r="EO138" s="18"/>
      <c r="EP138" s="18"/>
      <c r="EQ138" s="18"/>
      <c r="ER138" s="18"/>
      <c r="ES138" s="18"/>
      <c r="ET138" s="18"/>
      <c r="EU138" s="18"/>
      <c r="EV138" s="18"/>
      <c r="EW138" s="18"/>
      <c r="EX138" s="18"/>
      <c r="EY138" s="18"/>
      <c r="EZ138" s="18"/>
      <c r="FA138" s="18"/>
      <c r="FB138" s="18"/>
      <c r="FC138" s="18"/>
      <c r="FD138" s="18"/>
      <c r="FE138" s="18"/>
      <c r="FF138" s="18"/>
      <c r="FG138" s="18"/>
      <c r="FH138" s="18"/>
      <c r="FI138" s="18"/>
      <c r="FJ138" s="18"/>
      <c r="FK138" s="18"/>
      <c r="FL138" s="18"/>
      <c r="FM138" s="18"/>
      <c r="FN138" s="18"/>
      <c r="FO138" s="18"/>
      <c r="FP138" s="18"/>
      <c r="FQ138" s="18"/>
      <c r="FR138" s="18"/>
      <c r="FS138" s="18"/>
      <c r="FT138" s="18"/>
      <c r="FU138" s="18"/>
      <c r="FV138" s="18"/>
      <c r="FW138" s="18"/>
      <c r="FX138" s="18"/>
      <c r="FY138" s="18"/>
      <c r="FZ138" s="18"/>
      <c r="GA138" s="18"/>
      <c r="GB138" s="18"/>
      <c r="GC138" s="18"/>
      <c r="GD138" s="18"/>
      <c r="GE138" s="18"/>
      <c r="GF138" s="18"/>
      <c r="GG138" s="18"/>
      <c r="GH138" s="18"/>
      <c r="GI138" s="18"/>
      <c r="GJ138" s="18"/>
      <c r="GK138" s="18"/>
      <c r="GL138" s="18"/>
      <c r="GM138" s="18"/>
      <c r="GN138" s="18"/>
      <c r="GO138" s="18"/>
      <c r="GP138" s="18"/>
      <c r="GQ138" s="18"/>
      <c r="GR138" s="18"/>
      <c r="GS138" s="18"/>
      <c r="GT138" s="18"/>
      <c r="GU138" s="18"/>
      <c r="GV138" s="18"/>
      <c r="GW138" s="18"/>
      <c r="GX138" s="18"/>
      <c r="GY138" s="18"/>
      <c r="GZ138" s="18"/>
      <c r="HA138" s="18"/>
      <c r="HB138" s="18"/>
      <c r="HC138" s="18"/>
      <c r="HD138" s="18"/>
      <c r="HE138" s="18"/>
      <c r="HF138" s="18"/>
      <c r="HG138" s="18"/>
      <c r="HH138" s="18"/>
      <c r="HI138" s="18"/>
      <c r="HJ138" s="18"/>
      <c r="HK138" s="18"/>
      <c r="HL138" s="18"/>
      <c r="HM138" s="18"/>
      <c r="HN138" s="18"/>
      <c r="HO138" s="18"/>
      <c r="HP138" s="18"/>
      <c r="HQ138" s="18"/>
      <c r="HR138" s="18"/>
      <c r="HS138" s="18"/>
      <c r="HT138" s="18"/>
      <c r="HU138" s="18"/>
      <c r="HV138" s="18"/>
      <c r="HW138" s="18"/>
      <c r="HX138" s="18"/>
      <c r="HY138" s="18"/>
      <c r="HZ138" s="18"/>
      <c r="IA138" s="18"/>
      <c r="IB138" s="18"/>
      <c r="IC138" s="18"/>
      <c r="ID138" s="18"/>
      <c r="IE138" s="18"/>
      <c r="IF138" s="18"/>
      <c r="IG138" s="18"/>
      <c r="IH138" s="18"/>
      <c r="II138" s="18"/>
      <c r="IJ138" s="18"/>
      <c r="IK138" s="18"/>
      <c r="IL138" s="18"/>
      <c r="IM138" s="18"/>
      <c r="IN138" s="18"/>
      <c r="IO138" s="18"/>
      <c r="IP138" s="18"/>
      <c r="IQ138" s="18"/>
      <c r="IR138" s="18"/>
      <c r="IS138" s="18"/>
      <c r="IT138" s="18"/>
      <c r="IU138" s="18"/>
      <c r="IV138" s="18"/>
      <c r="IW138" s="18"/>
      <c r="IX138" s="18"/>
      <c r="IY138" s="18"/>
      <c r="IZ138" s="18"/>
    </row>
    <row r="139" spans="2:260" s="20" customFormat="1">
      <c r="B139" s="18"/>
      <c r="C139" s="22"/>
      <c r="D139" s="23"/>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c r="DZ139" s="18"/>
      <c r="EA139" s="18"/>
      <c r="EB139" s="18"/>
      <c r="EC139" s="18"/>
      <c r="ED139" s="18"/>
      <c r="EE139" s="18"/>
      <c r="EF139" s="18"/>
      <c r="EG139" s="18"/>
      <c r="EH139" s="18"/>
      <c r="EI139" s="18"/>
      <c r="EJ139" s="18"/>
      <c r="EK139" s="18"/>
      <c r="EL139" s="18"/>
      <c r="EM139" s="18"/>
      <c r="EN139" s="18"/>
      <c r="EO139" s="18"/>
      <c r="EP139" s="18"/>
      <c r="EQ139" s="18"/>
      <c r="ER139" s="18"/>
      <c r="ES139" s="18"/>
      <c r="ET139" s="18"/>
      <c r="EU139" s="18"/>
      <c r="EV139" s="18"/>
      <c r="EW139" s="18"/>
      <c r="EX139" s="18"/>
      <c r="EY139" s="18"/>
      <c r="EZ139" s="18"/>
      <c r="FA139" s="18"/>
      <c r="FB139" s="18"/>
      <c r="FC139" s="18"/>
      <c r="FD139" s="18"/>
      <c r="FE139" s="18"/>
      <c r="FF139" s="18"/>
      <c r="FG139" s="18"/>
      <c r="FH139" s="18"/>
      <c r="FI139" s="18"/>
      <c r="FJ139" s="18"/>
      <c r="FK139" s="18"/>
      <c r="FL139" s="18"/>
      <c r="FM139" s="18"/>
      <c r="FN139" s="18"/>
      <c r="FO139" s="18"/>
      <c r="FP139" s="18"/>
      <c r="FQ139" s="18"/>
      <c r="FR139" s="18"/>
      <c r="FS139" s="18"/>
      <c r="FT139" s="18"/>
      <c r="FU139" s="18"/>
      <c r="FV139" s="18"/>
      <c r="FW139" s="18"/>
      <c r="FX139" s="18"/>
      <c r="FY139" s="18"/>
      <c r="FZ139" s="18"/>
      <c r="GA139" s="18"/>
      <c r="GB139" s="18"/>
      <c r="GC139" s="18"/>
      <c r="GD139" s="18"/>
      <c r="GE139" s="18"/>
      <c r="GF139" s="18"/>
      <c r="GG139" s="18"/>
      <c r="GH139" s="18"/>
      <c r="GI139" s="18"/>
      <c r="GJ139" s="18"/>
      <c r="GK139" s="18"/>
      <c r="GL139" s="18"/>
      <c r="GM139" s="18"/>
      <c r="GN139" s="18"/>
      <c r="GO139" s="18"/>
      <c r="GP139" s="18"/>
      <c r="GQ139" s="18"/>
      <c r="GR139" s="18"/>
      <c r="GS139" s="18"/>
      <c r="GT139" s="18"/>
      <c r="GU139" s="18"/>
      <c r="GV139" s="18"/>
      <c r="GW139" s="18"/>
      <c r="GX139" s="18"/>
      <c r="GY139" s="18"/>
      <c r="GZ139" s="18"/>
      <c r="HA139" s="18"/>
      <c r="HB139" s="18"/>
      <c r="HC139" s="18"/>
      <c r="HD139" s="18"/>
      <c r="HE139" s="18"/>
      <c r="HF139" s="18"/>
      <c r="HG139" s="18"/>
      <c r="HH139" s="18"/>
      <c r="HI139" s="18"/>
      <c r="HJ139" s="18"/>
      <c r="HK139" s="18"/>
      <c r="HL139" s="18"/>
      <c r="HM139" s="18"/>
      <c r="HN139" s="18"/>
      <c r="HO139" s="18"/>
      <c r="HP139" s="18"/>
      <c r="HQ139" s="18"/>
      <c r="HR139" s="18"/>
      <c r="HS139" s="18"/>
      <c r="HT139" s="18"/>
      <c r="HU139" s="18"/>
      <c r="HV139" s="18"/>
      <c r="HW139" s="18"/>
      <c r="HX139" s="18"/>
      <c r="HY139" s="18"/>
      <c r="HZ139" s="18"/>
      <c r="IA139" s="18"/>
      <c r="IB139" s="18"/>
      <c r="IC139" s="18"/>
      <c r="ID139" s="18"/>
      <c r="IE139" s="18"/>
      <c r="IF139" s="18"/>
      <c r="IG139" s="18"/>
      <c r="IH139" s="18"/>
      <c r="II139" s="18"/>
      <c r="IJ139" s="18"/>
      <c r="IK139" s="18"/>
      <c r="IL139" s="18"/>
      <c r="IM139" s="18"/>
      <c r="IN139" s="18"/>
      <c r="IO139" s="18"/>
      <c r="IP139" s="18"/>
      <c r="IQ139" s="18"/>
      <c r="IR139" s="18"/>
      <c r="IS139" s="18"/>
      <c r="IT139" s="18"/>
      <c r="IU139" s="18"/>
      <c r="IV139" s="18"/>
      <c r="IW139" s="18"/>
      <c r="IX139" s="18"/>
      <c r="IY139" s="18"/>
      <c r="IZ139" s="18"/>
    </row>
    <row r="140" spans="2:260" s="20" customFormat="1">
      <c r="B140" s="18"/>
      <c r="C140" s="22"/>
      <c r="D140" s="23"/>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c r="DU140" s="18"/>
      <c r="DV140" s="18"/>
      <c r="DW140" s="18"/>
      <c r="DX140" s="18"/>
      <c r="DY140" s="18"/>
      <c r="DZ140" s="18"/>
      <c r="EA140" s="18"/>
      <c r="EB140" s="18"/>
      <c r="EC140" s="18"/>
      <c r="ED140" s="18"/>
      <c r="EE140" s="18"/>
      <c r="EF140" s="18"/>
      <c r="EG140" s="18"/>
      <c r="EH140" s="18"/>
      <c r="EI140" s="18"/>
      <c r="EJ140" s="18"/>
      <c r="EK140" s="18"/>
      <c r="EL140" s="18"/>
      <c r="EM140" s="18"/>
      <c r="EN140" s="18"/>
      <c r="EO140" s="18"/>
      <c r="EP140" s="18"/>
      <c r="EQ140" s="18"/>
      <c r="ER140" s="18"/>
      <c r="ES140" s="18"/>
      <c r="ET140" s="18"/>
      <c r="EU140" s="18"/>
      <c r="EV140" s="18"/>
      <c r="EW140" s="18"/>
      <c r="EX140" s="18"/>
      <c r="EY140" s="18"/>
      <c r="EZ140" s="18"/>
      <c r="FA140" s="18"/>
      <c r="FB140" s="18"/>
      <c r="FC140" s="18"/>
      <c r="FD140" s="18"/>
      <c r="FE140" s="18"/>
      <c r="FF140" s="18"/>
      <c r="FG140" s="18"/>
      <c r="FH140" s="18"/>
      <c r="FI140" s="18"/>
      <c r="FJ140" s="18"/>
      <c r="FK140" s="18"/>
      <c r="FL140" s="18"/>
      <c r="FM140" s="18"/>
      <c r="FN140" s="18"/>
      <c r="FO140" s="18"/>
      <c r="FP140" s="18"/>
      <c r="FQ140" s="18"/>
      <c r="FR140" s="18"/>
      <c r="FS140" s="18"/>
      <c r="FT140" s="18"/>
      <c r="FU140" s="18"/>
      <c r="FV140" s="18"/>
      <c r="FW140" s="18"/>
      <c r="FX140" s="18"/>
      <c r="FY140" s="18"/>
      <c r="FZ140" s="18"/>
      <c r="GA140" s="18"/>
      <c r="GB140" s="18"/>
      <c r="GC140" s="18"/>
      <c r="GD140" s="18"/>
      <c r="GE140" s="18"/>
      <c r="GF140" s="18"/>
      <c r="GG140" s="18"/>
      <c r="GH140" s="18"/>
      <c r="GI140" s="18"/>
      <c r="GJ140" s="18"/>
      <c r="GK140" s="18"/>
      <c r="GL140" s="18"/>
      <c r="GM140" s="18"/>
      <c r="GN140" s="18"/>
      <c r="GO140" s="18"/>
      <c r="GP140" s="18"/>
      <c r="GQ140" s="18"/>
      <c r="GR140" s="18"/>
      <c r="GS140" s="18"/>
      <c r="GT140" s="18"/>
      <c r="GU140" s="18"/>
      <c r="GV140" s="18"/>
      <c r="GW140" s="18"/>
      <c r="GX140" s="18"/>
      <c r="GY140" s="18"/>
      <c r="GZ140" s="18"/>
      <c r="HA140" s="18"/>
      <c r="HB140" s="18"/>
      <c r="HC140" s="18"/>
      <c r="HD140" s="18"/>
      <c r="HE140" s="18"/>
      <c r="HF140" s="18"/>
      <c r="HG140" s="18"/>
      <c r="HH140" s="18"/>
      <c r="HI140" s="18"/>
      <c r="HJ140" s="18"/>
      <c r="HK140" s="18"/>
      <c r="HL140" s="18"/>
      <c r="HM140" s="18"/>
      <c r="HN140" s="18"/>
      <c r="HO140" s="18"/>
      <c r="HP140" s="18"/>
      <c r="HQ140" s="18"/>
      <c r="HR140" s="18"/>
      <c r="HS140" s="18"/>
      <c r="HT140" s="18"/>
      <c r="HU140" s="18"/>
      <c r="HV140" s="18"/>
      <c r="HW140" s="18"/>
      <c r="HX140" s="18"/>
      <c r="HY140" s="18"/>
      <c r="HZ140" s="18"/>
      <c r="IA140" s="18"/>
      <c r="IB140" s="18"/>
      <c r="IC140" s="18"/>
      <c r="ID140" s="18"/>
      <c r="IE140" s="18"/>
      <c r="IF140" s="18"/>
      <c r="IG140" s="18"/>
      <c r="IH140" s="18"/>
      <c r="II140" s="18"/>
      <c r="IJ140" s="18"/>
      <c r="IK140" s="18"/>
      <c r="IL140" s="18"/>
      <c r="IM140" s="18"/>
      <c r="IN140" s="18"/>
      <c r="IO140" s="18"/>
      <c r="IP140" s="18"/>
      <c r="IQ140" s="18"/>
      <c r="IR140" s="18"/>
      <c r="IS140" s="18"/>
      <c r="IT140" s="18"/>
      <c r="IU140" s="18"/>
      <c r="IV140" s="18"/>
      <c r="IW140" s="18"/>
      <c r="IX140" s="18"/>
      <c r="IY140" s="18"/>
      <c r="IZ140" s="18"/>
    </row>
    <row r="141" spans="2:260" s="20" customFormat="1">
      <c r="B141" s="18"/>
      <c r="C141" s="22"/>
      <c r="D141" s="23"/>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8"/>
      <c r="DY141" s="18"/>
      <c r="DZ141" s="18"/>
      <c r="EA141" s="18"/>
      <c r="EB141" s="18"/>
      <c r="EC141" s="18"/>
      <c r="ED141" s="18"/>
      <c r="EE141" s="18"/>
      <c r="EF141" s="18"/>
      <c r="EG141" s="18"/>
      <c r="EH141" s="18"/>
      <c r="EI141" s="18"/>
      <c r="EJ141" s="18"/>
      <c r="EK141" s="18"/>
      <c r="EL141" s="18"/>
      <c r="EM141" s="18"/>
      <c r="EN141" s="18"/>
      <c r="EO141" s="18"/>
      <c r="EP141" s="18"/>
      <c r="EQ141" s="18"/>
      <c r="ER141" s="18"/>
      <c r="ES141" s="18"/>
      <c r="ET141" s="18"/>
      <c r="EU141" s="18"/>
      <c r="EV141" s="18"/>
      <c r="EW141" s="18"/>
      <c r="EX141" s="18"/>
      <c r="EY141" s="18"/>
      <c r="EZ141" s="18"/>
      <c r="FA141" s="18"/>
      <c r="FB141" s="18"/>
      <c r="FC141" s="18"/>
      <c r="FD141" s="18"/>
      <c r="FE141" s="18"/>
      <c r="FF141" s="18"/>
      <c r="FG141" s="18"/>
      <c r="FH141" s="18"/>
      <c r="FI141" s="18"/>
      <c r="FJ141" s="18"/>
      <c r="FK141" s="18"/>
      <c r="FL141" s="18"/>
      <c r="FM141" s="18"/>
      <c r="FN141" s="18"/>
      <c r="FO141" s="18"/>
      <c r="FP141" s="18"/>
      <c r="FQ141" s="18"/>
      <c r="FR141" s="18"/>
      <c r="FS141" s="18"/>
      <c r="FT141" s="18"/>
      <c r="FU141" s="18"/>
      <c r="FV141" s="18"/>
      <c r="FW141" s="18"/>
      <c r="FX141" s="18"/>
      <c r="FY141" s="18"/>
      <c r="FZ141" s="18"/>
      <c r="GA141" s="18"/>
      <c r="GB141" s="18"/>
      <c r="GC141" s="18"/>
      <c r="GD141" s="18"/>
      <c r="GE141" s="18"/>
      <c r="GF141" s="18"/>
      <c r="GG141" s="18"/>
      <c r="GH141" s="18"/>
      <c r="GI141" s="18"/>
      <c r="GJ141" s="18"/>
      <c r="GK141" s="18"/>
      <c r="GL141" s="18"/>
      <c r="GM141" s="18"/>
      <c r="GN141" s="18"/>
      <c r="GO141" s="18"/>
      <c r="GP141" s="18"/>
      <c r="GQ141" s="18"/>
      <c r="GR141" s="18"/>
      <c r="GS141" s="18"/>
      <c r="GT141" s="18"/>
      <c r="GU141" s="18"/>
      <c r="GV141" s="18"/>
      <c r="GW141" s="18"/>
      <c r="GX141" s="18"/>
      <c r="GY141" s="18"/>
      <c r="GZ141" s="18"/>
      <c r="HA141" s="18"/>
      <c r="HB141" s="18"/>
      <c r="HC141" s="18"/>
      <c r="HD141" s="18"/>
      <c r="HE141" s="18"/>
      <c r="HF141" s="18"/>
      <c r="HG141" s="18"/>
      <c r="HH141" s="18"/>
      <c r="HI141" s="18"/>
      <c r="HJ141" s="18"/>
      <c r="HK141" s="18"/>
      <c r="HL141" s="18"/>
      <c r="HM141" s="18"/>
      <c r="HN141" s="18"/>
      <c r="HO141" s="18"/>
      <c r="HP141" s="18"/>
      <c r="HQ141" s="18"/>
      <c r="HR141" s="18"/>
      <c r="HS141" s="18"/>
      <c r="HT141" s="18"/>
      <c r="HU141" s="18"/>
      <c r="HV141" s="18"/>
      <c r="HW141" s="18"/>
      <c r="HX141" s="18"/>
      <c r="HY141" s="18"/>
      <c r="HZ141" s="18"/>
      <c r="IA141" s="18"/>
      <c r="IB141" s="18"/>
      <c r="IC141" s="18"/>
      <c r="ID141" s="18"/>
      <c r="IE141" s="18"/>
      <c r="IF141" s="18"/>
      <c r="IG141" s="18"/>
      <c r="IH141" s="18"/>
      <c r="II141" s="18"/>
      <c r="IJ141" s="18"/>
      <c r="IK141" s="18"/>
      <c r="IL141" s="18"/>
      <c r="IM141" s="18"/>
      <c r="IN141" s="18"/>
      <c r="IO141" s="18"/>
      <c r="IP141" s="18"/>
      <c r="IQ141" s="18"/>
      <c r="IR141" s="18"/>
      <c r="IS141" s="18"/>
      <c r="IT141" s="18"/>
      <c r="IU141" s="18"/>
      <c r="IV141" s="18"/>
      <c r="IW141" s="18"/>
      <c r="IX141" s="18"/>
      <c r="IY141" s="18"/>
      <c r="IZ141" s="18"/>
    </row>
    <row r="142" spans="2:260" s="20" customFormat="1">
      <c r="B142" s="18"/>
      <c r="C142" s="22"/>
      <c r="D142" s="23"/>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c r="DK142" s="18"/>
      <c r="DL142" s="18"/>
      <c r="DM142" s="18"/>
      <c r="DN142" s="18"/>
      <c r="DO142" s="18"/>
      <c r="DP142" s="18"/>
      <c r="DQ142" s="18"/>
      <c r="DR142" s="18"/>
      <c r="DS142" s="18"/>
      <c r="DT142" s="18"/>
      <c r="DU142" s="18"/>
      <c r="DV142" s="18"/>
      <c r="DW142" s="18"/>
      <c r="DX142" s="18"/>
      <c r="DY142" s="18"/>
      <c r="DZ142" s="18"/>
      <c r="EA142" s="18"/>
      <c r="EB142" s="18"/>
      <c r="EC142" s="18"/>
      <c r="ED142" s="18"/>
      <c r="EE142" s="18"/>
      <c r="EF142" s="18"/>
      <c r="EG142" s="18"/>
      <c r="EH142" s="18"/>
      <c r="EI142" s="18"/>
      <c r="EJ142" s="18"/>
      <c r="EK142" s="18"/>
      <c r="EL142" s="18"/>
      <c r="EM142" s="18"/>
      <c r="EN142" s="18"/>
      <c r="EO142" s="18"/>
      <c r="EP142" s="18"/>
      <c r="EQ142" s="18"/>
      <c r="ER142" s="18"/>
      <c r="ES142" s="18"/>
      <c r="ET142" s="18"/>
      <c r="EU142" s="18"/>
      <c r="EV142" s="18"/>
      <c r="EW142" s="18"/>
      <c r="EX142" s="18"/>
      <c r="EY142" s="18"/>
      <c r="EZ142" s="18"/>
      <c r="FA142" s="18"/>
      <c r="FB142" s="18"/>
      <c r="FC142" s="18"/>
      <c r="FD142" s="18"/>
      <c r="FE142" s="18"/>
      <c r="FF142" s="18"/>
      <c r="FG142" s="18"/>
      <c r="FH142" s="18"/>
      <c r="FI142" s="18"/>
      <c r="FJ142" s="18"/>
      <c r="FK142" s="18"/>
      <c r="FL142" s="18"/>
      <c r="FM142" s="18"/>
      <c r="FN142" s="18"/>
      <c r="FO142" s="18"/>
      <c r="FP142" s="18"/>
      <c r="FQ142" s="18"/>
      <c r="FR142" s="18"/>
      <c r="FS142" s="18"/>
      <c r="FT142" s="18"/>
      <c r="FU142" s="18"/>
      <c r="FV142" s="18"/>
      <c r="FW142" s="18"/>
      <c r="FX142" s="18"/>
      <c r="FY142" s="18"/>
      <c r="FZ142" s="18"/>
      <c r="GA142" s="18"/>
      <c r="GB142" s="18"/>
      <c r="GC142" s="18"/>
      <c r="GD142" s="18"/>
      <c r="GE142" s="18"/>
      <c r="GF142" s="18"/>
      <c r="GG142" s="18"/>
      <c r="GH142" s="18"/>
      <c r="GI142" s="18"/>
      <c r="GJ142" s="18"/>
      <c r="GK142" s="18"/>
      <c r="GL142" s="18"/>
      <c r="GM142" s="18"/>
      <c r="GN142" s="18"/>
      <c r="GO142" s="18"/>
      <c r="GP142" s="18"/>
      <c r="GQ142" s="18"/>
      <c r="GR142" s="18"/>
      <c r="GS142" s="18"/>
      <c r="GT142" s="18"/>
      <c r="GU142" s="18"/>
      <c r="GV142" s="18"/>
      <c r="GW142" s="18"/>
      <c r="GX142" s="18"/>
      <c r="GY142" s="18"/>
      <c r="GZ142" s="18"/>
      <c r="HA142" s="18"/>
      <c r="HB142" s="18"/>
      <c r="HC142" s="18"/>
      <c r="HD142" s="18"/>
      <c r="HE142" s="18"/>
      <c r="HF142" s="18"/>
      <c r="HG142" s="18"/>
      <c r="HH142" s="18"/>
      <c r="HI142" s="18"/>
      <c r="HJ142" s="18"/>
      <c r="HK142" s="18"/>
      <c r="HL142" s="18"/>
      <c r="HM142" s="18"/>
      <c r="HN142" s="18"/>
      <c r="HO142" s="18"/>
      <c r="HP142" s="18"/>
      <c r="HQ142" s="18"/>
      <c r="HR142" s="18"/>
      <c r="HS142" s="18"/>
      <c r="HT142" s="18"/>
      <c r="HU142" s="18"/>
      <c r="HV142" s="18"/>
      <c r="HW142" s="18"/>
      <c r="HX142" s="18"/>
      <c r="HY142" s="18"/>
      <c r="HZ142" s="18"/>
      <c r="IA142" s="18"/>
      <c r="IB142" s="18"/>
      <c r="IC142" s="18"/>
      <c r="ID142" s="18"/>
      <c r="IE142" s="18"/>
      <c r="IF142" s="18"/>
      <c r="IG142" s="18"/>
      <c r="IH142" s="18"/>
      <c r="II142" s="18"/>
      <c r="IJ142" s="18"/>
      <c r="IK142" s="18"/>
      <c r="IL142" s="18"/>
      <c r="IM142" s="18"/>
      <c r="IN142" s="18"/>
      <c r="IO142" s="18"/>
      <c r="IP142" s="18"/>
      <c r="IQ142" s="18"/>
      <c r="IR142" s="18"/>
      <c r="IS142" s="18"/>
      <c r="IT142" s="18"/>
      <c r="IU142" s="18"/>
      <c r="IV142" s="18"/>
      <c r="IW142" s="18"/>
      <c r="IX142" s="18"/>
      <c r="IY142" s="18"/>
      <c r="IZ142" s="18"/>
    </row>
    <row r="143" spans="2:260" s="20" customFormat="1">
      <c r="B143" s="18"/>
      <c r="C143" s="22"/>
      <c r="D143" s="23"/>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18"/>
      <c r="EK143" s="18"/>
      <c r="EL143" s="18"/>
      <c r="EM143" s="18"/>
      <c r="EN143" s="18"/>
      <c r="EO143" s="18"/>
      <c r="EP143" s="18"/>
      <c r="EQ143" s="18"/>
      <c r="ER143" s="18"/>
      <c r="ES143" s="18"/>
      <c r="ET143" s="18"/>
      <c r="EU143" s="18"/>
      <c r="EV143" s="18"/>
      <c r="EW143" s="18"/>
      <c r="EX143" s="18"/>
      <c r="EY143" s="18"/>
      <c r="EZ143" s="18"/>
      <c r="FA143" s="18"/>
      <c r="FB143" s="18"/>
      <c r="FC143" s="18"/>
      <c r="FD143" s="18"/>
      <c r="FE143" s="18"/>
      <c r="FF143" s="18"/>
      <c r="FG143" s="18"/>
      <c r="FH143" s="18"/>
      <c r="FI143" s="18"/>
      <c r="FJ143" s="18"/>
      <c r="FK143" s="18"/>
      <c r="FL143" s="18"/>
      <c r="FM143" s="18"/>
      <c r="FN143" s="18"/>
      <c r="FO143" s="18"/>
      <c r="FP143" s="18"/>
      <c r="FQ143" s="18"/>
      <c r="FR143" s="18"/>
      <c r="FS143" s="18"/>
      <c r="FT143" s="18"/>
      <c r="FU143" s="18"/>
      <c r="FV143" s="18"/>
      <c r="FW143" s="18"/>
      <c r="FX143" s="18"/>
      <c r="FY143" s="18"/>
      <c r="FZ143" s="18"/>
      <c r="GA143" s="18"/>
      <c r="GB143" s="18"/>
      <c r="GC143" s="18"/>
      <c r="GD143" s="18"/>
      <c r="GE143" s="18"/>
      <c r="GF143" s="18"/>
      <c r="GG143" s="18"/>
      <c r="GH143" s="18"/>
      <c r="GI143" s="18"/>
      <c r="GJ143" s="18"/>
      <c r="GK143" s="18"/>
      <c r="GL143" s="18"/>
      <c r="GM143" s="18"/>
      <c r="GN143" s="18"/>
      <c r="GO143" s="18"/>
      <c r="GP143" s="18"/>
      <c r="GQ143" s="18"/>
      <c r="GR143" s="18"/>
      <c r="GS143" s="18"/>
      <c r="GT143" s="18"/>
      <c r="GU143" s="18"/>
      <c r="GV143" s="18"/>
      <c r="GW143" s="18"/>
      <c r="GX143" s="18"/>
      <c r="GY143" s="18"/>
      <c r="GZ143" s="18"/>
      <c r="HA143" s="18"/>
      <c r="HB143" s="18"/>
      <c r="HC143" s="18"/>
      <c r="HD143" s="18"/>
      <c r="HE143" s="18"/>
      <c r="HF143" s="18"/>
      <c r="HG143" s="18"/>
      <c r="HH143" s="18"/>
      <c r="HI143" s="18"/>
      <c r="HJ143" s="18"/>
      <c r="HK143" s="18"/>
      <c r="HL143" s="18"/>
      <c r="HM143" s="18"/>
      <c r="HN143" s="18"/>
      <c r="HO143" s="18"/>
      <c r="HP143" s="18"/>
      <c r="HQ143" s="18"/>
      <c r="HR143" s="18"/>
      <c r="HS143" s="18"/>
      <c r="HT143" s="18"/>
      <c r="HU143" s="18"/>
      <c r="HV143" s="18"/>
      <c r="HW143" s="18"/>
      <c r="HX143" s="18"/>
      <c r="HY143" s="18"/>
      <c r="HZ143" s="18"/>
      <c r="IA143" s="18"/>
      <c r="IB143" s="18"/>
      <c r="IC143" s="18"/>
      <c r="ID143" s="18"/>
      <c r="IE143" s="18"/>
      <c r="IF143" s="18"/>
      <c r="IG143" s="18"/>
      <c r="IH143" s="18"/>
      <c r="II143" s="18"/>
      <c r="IJ143" s="18"/>
      <c r="IK143" s="18"/>
      <c r="IL143" s="18"/>
      <c r="IM143" s="18"/>
      <c r="IN143" s="18"/>
      <c r="IO143" s="18"/>
      <c r="IP143" s="18"/>
      <c r="IQ143" s="18"/>
      <c r="IR143" s="18"/>
      <c r="IS143" s="18"/>
      <c r="IT143" s="18"/>
      <c r="IU143" s="18"/>
      <c r="IV143" s="18"/>
      <c r="IW143" s="18"/>
      <c r="IX143" s="18"/>
      <c r="IY143" s="18"/>
      <c r="IZ143" s="18"/>
    </row>
    <row r="144" spans="2:260" s="20" customFormat="1">
      <c r="B144" s="18"/>
      <c r="C144" s="22"/>
      <c r="D144" s="23"/>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c r="DZ144" s="18"/>
      <c r="EA144" s="18"/>
      <c r="EB144" s="18"/>
      <c r="EC144" s="18"/>
      <c r="ED144" s="18"/>
      <c r="EE144" s="18"/>
      <c r="EF144" s="18"/>
      <c r="EG144" s="18"/>
      <c r="EH144" s="18"/>
      <c r="EI144" s="18"/>
      <c r="EJ144" s="18"/>
      <c r="EK144" s="18"/>
      <c r="EL144" s="18"/>
      <c r="EM144" s="18"/>
      <c r="EN144" s="18"/>
      <c r="EO144" s="18"/>
      <c r="EP144" s="18"/>
      <c r="EQ144" s="18"/>
      <c r="ER144" s="18"/>
      <c r="ES144" s="18"/>
      <c r="ET144" s="18"/>
      <c r="EU144" s="18"/>
      <c r="EV144" s="18"/>
      <c r="EW144" s="18"/>
      <c r="EX144" s="18"/>
      <c r="EY144" s="18"/>
      <c r="EZ144" s="18"/>
      <c r="FA144" s="18"/>
      <c r="FB144" s="18"/>
      <c r="FC144" s="18"/>
      <c r="FD144" s="18"/>
      <c r="FE144" s="18"/>
      <c r="FF144" s="18"/>
      <c r="FG144" s="18"/>
      <c r="FH144" s="18"/>
      <c r="FI144" s="18"/>
      <c r="FJ144" s="18"/>
      <c r="FK144" s="18"/>
      <c r="FL144" s="18"/>
      <c r="FM144" s="18"/>
      <c r="FN144" s="18"/>
      <c r="FO144" s="18"/>
      <c r="FP144" s="18"/>
      <c r="FQ144" s="18"/>
      <c r="FR144" s="18"/>
      <c r="FS144" s="18"/>
      <c r="FT144" s="18"/>
      <c r="FU144" s="18"/>
      <c r="FV144" s="18"/>
      <c r="FW144" s="18"/>
      <c r="FX144" s="18"/>
      <c r="FY144" s="18"/>
      <c r="FZ144" s="18"/>
      <c r="GA144" s="18"/>
      <c r="GB144" s="18"/>
      <c r="GC144" s="18"/>
      <c r="GD144" s="18"/>
      <c r="GE144" s="18"/>
      <c r="GF144" s="18"/>
      <c r="GG144" s="18"/>
      <c r="GH144" s="18"/>
      <c r="GI144" s="18"/>
      <c r="GJ144" s="18"/>
      <c r="GK144" s="18"/>
      <c r="GL144" s="18"/>
      <c r="GM144" s="18"/>
      <c r="GN144" s="18"/>
      <c r="GO144" s="18"/>
      <c r="GP144" s="18"/>
      <c r="GQ144" s="18"/>
      <c r="GR144" s="18"/>
      <c r="GS144" s="18"/>
      <c r="GT144" s="18"/>
      <c r="GU144" s="18"/>
      <c r="GV144" s="18"/>
      <c r="GW144" s="18"/>
      <c r="GX144" s="18"/>
      <c r="GY144" s="18"/>
      <c r="GZ144" s="18"/>
      <c r="HA144" s="18"/>
      <c r="HB144" s="18"/>
      <c r="HC144" s="18"/>
      <c r="HD144" s="18"/>
      <c r="HE144" s="18"/>
      <c r="HF144" s="18"/>
      <c r="HG144" s="18"/>
      <c r="HH144" s="18"/>
      <c r="HI144" s="18"/>
      <c r="HJ144" s="18"/>
      <c r="HK144" s="18"/>
      <c r="HL144" s="18"/>
      <c r="HM144" s="18"/>
      <c r="HN144" s="18"/>
      <c r="HO144" s="18"/>
      <c r="HP144" s="18"/>
      <c r="HQ144" s="18"/>
      <c r="HR144" s="18"/>
      <c r="HS144" s="18"/>
      <c r="HT144" s="18"/>
      <c r="HU144" s="18"/>
      <c r="HV144" s="18"/>
      <c r="HW144" s="18"/>
      <c r="HX144" s="18"/>
      <c r="HY144" s="18"/>
      <c r="HZ144" s="18"/>
      <c r="IA144" s="18"/>
      <c r="IB144" s="18"/>
      <c r="IC144" s="18"/>
      <c r="ID144" s="18"/>
      <c r="IE144" s="18"/>
      <c r="IF144" s="18"/>
      <c r="IG144" s="18"/>
      <c r="IH144" s="18"/>
      <c r="II144" s="18"/>
      <c r="IJ144" s="18"/>
      <c r="IK144" s="18"/>
      <c r="IL144" s="18"/>
      <c r="IM144" s="18"/>
      <c r="IN144" s="18"/>
      <c r="IO144" s="18"/>
      <c r="IP144" s="18"/>
      <c r="IQ144" s="18"/>
      <c r="IR144" s="18"/>
      <c r="IS144" s="18"/>
      <c r="IT144" s="18"/>
      <c r="IU144" s="18"/>
      <c r="IV144" s="18"/>
      <c r="IW144" s="18"/>
      <c r="IX144" s="18"/>
      <c r="IY144" s="18"/>
      <c r="IZ144" s="18"/>
    </row>
    <row r="145" spans="2:260" s="20" customFormat="1">
      <c r="B145" s="18"/>
      <c r="C145" s="22"/>
      <c r="D145" s="23"/>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c r="DU145" s="18"/>
      <c r="DV145" s="18"/>
      <c r="DW145" s="18"/>
      <c r="DX145" s="18"/>
      <c r="DY145" s="18"/>
      <c r="DZ145" s="18"/>
      <c r="EA145" s="18"/>
      <c r="EB145" s="18"/>
      <c r="EC145" s="18"/>
      <c r="ED145" s="18"/>
      <c r="EE145" s="18"/>
      <c r="EF145" s="18"/>
      <c r="EG145" s="18"/>
      <c r="EH145" s="18"/>
      <c r="EI145" s="18"/>
      <c r="EJ145" s="18"/>
      <c r="EK145" s="18"/>
      <c r="EL145" s="18"/>
      <c r="EM145" s="18"/>
      <c r="EN145" s="18"/>
      <c r="EO145" s="18"/>
      <c r="EP145" s="18"/>
      <c r="EQ145" s="18"/>
      <c r="ER145" s="18"/>
      <c r="ES145" s="18"/>
      <c r="ET145" s="18"/>
      <c r="EU145" s="18"/>
      <c r="EV145" s="18"/>
      <c r="EW145" s="18"/>
      <c r="EX145" s="18"/>
      <c r="EY145" s="18"/>
      <c r="EZ145" s="18"/>
      <c r="FA145" s="18"/>
      <c r="FB145" s="18"/>
      <c r="FC145" s="18"/>
      <c r="FD145" s="18"/>
      <c r="FE145" s="18"/>
      <c r="FF145" s="18"/>
      <c r="FG145" s="18"/>
      <c r="FH145" s="18"/>
      <c r="FI145" s="18"/>
      <c r="FJ145" s="18"/>
      <c r="FK145" s="18"/>
      <c r="FL145" s="18"/>
      <c r="FM145" s="18"/>
      <c r="FN145" s="18"/>
      <c r="FO145" s="18"/>
      <c r="FP145" s="18"/>
      <c r="FQ145" s="18"/>
      <c r="FR145" s="18"/>
      <c r="FS145" s="18"/>
      <c r="FT145" s="18"/>
      <c r="FU145" s="18"/>
      <c r="FV145" s="18"/>
      <c r="FW145" s="18"/>
      <c r="FX145" s="18"/>
      <c r="FY145" s="18"/>
      <c r="FZ145" s="18"/>
      <c r="GA145" s="18"/>
      <c r="GB145" s="18"/>
      <c r="GC145" s="18"/>
      <c r="GD145" s="18"/>
      <c r="GE145" s="18"/>
      <c r="GF145" s="18"/>
      <c r="GG145" s="18"/>
      <c r="GH145" s="18"/>
      <c r="GI145" s="18"/>
      <c r="GJ145" s="18"/>
      <c r="GK145" s="18"/>
      <c r="GL145" s="18"/>
      <c r="GM145" s="18"/>
      <c r="GN145" s="18"/>
      <c r="GO145" s="18"/>
      <c r="GP145" s="18"/>
      <c r="GQ145" s="18"/>
      <c r="GR145" s="18"/>
      <c r="GS145" s="18"/>
      <c r="GT145" s="18"/>
      <c r="GU145" s="18"/>
      <c r="GV145" s="18"/>
      <c r="GW145" s="18"/>
      <c r="GX145" s="18"/>
      <c r="GY145" s="18"/>
      <c r="GZ145" s="18"/>
      <c r="HA145" s="18"/>
      <c r="HB145" s="18"/>
      <c r="HC145" s="18"/>
      <c r="HD145" s="18"/>
      <c r="HE145" s="18"/>
      <c r="HF145" s="18"/>
      <c r="HG145" s="18"/>
      <c r="HH145" s="18"/>
      <c r="HI145" s="18"/>
      <c r="HJ145" s="18"/>
      <c r="HK145" s="18"/>
      <c r="HL145" s="18"/>
      <c r="HM145" s="18"/>
      <c r="HN145" s="18"/>
      <c r="HO145" s="18"/>
      <c r="HP145" s="18"/>
      <c r="HQ145" s="18"/>
      <c r="HR145" s="18"/>
      <c r="HS145" s="18"/>
      <c r="HT145" s="18"/>
      <c r="HU145" s="18"/>
      <c r="HV145" s="18"/>
      <c r="HW145" s="18"/>
      <c r="HX145" s="18"/>
      <c r="HY145" s="18"/>
      <c r="HZ145" s="18"/>
      <c r="IA145" s="18"/>
      <c r="IB145" s="18"/>
      <c r="IC145" s="18"/>
      <c r="ID145" s="18"/>
      <c r="IE145" s="18"/>
      <c r="IF145" s="18"/>
      <c r="IG145" s="18"/>
      <c r="IH145" s="18"/>
      <c r="II145" s="18"/>
      <c r="IJ145" s="18"/>
      <c r="IK145" s="18"/>
      <c r="IL145" s="18"/>
      <c r="IM145" s="18"/>
      <c r="IN145" s="18"/>
      <c r="IO145" s="18"/>
      <c r="IP145" s="18"/>
      <c r="IQ145" s="18"/>
      <c r="IR145" s="18"/>
      <c r="IS145" s="18"/>
      <c r="IT145" s="18"/>
      <c r="IU145" s="18"/>
      <c r="IV145" s="18"/>
      <c r="IW145" s="18"/>
      <c r="IX145" s="18"/>
      <c r="IY145" s="18"/>
      <c r="IZ145" s="18"/>
    </row>
    <row r="146" spans="2:260" s="20" customFormat="1">
      <c r="B146" s="18"/>
      <c r="C146" s="22"/>
      <c r="D146" s="23"/>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8"/>
      <c r="EP146" s="18"/>
      <c r="EQ146" s="18"/>
      <c r="ER146" s="18"/>
      <c r="ES146" s="18"/>
      <c r="ET146" s="18"/>
      <c r="EU146" s="18"/>
      <c r="EV146" s="18"/>
      <c r="EW146" s="18"/>
      <c r="EX146" s="18"/>
      <c r="EY146" s="18"/>
      <c r="EZ146" s="18"/>
      <c r="FA146" s="18"/>
      <c r="FB146" s="18"/>
      <c r="FC146" s="18"/>
      <c r="FD146" s="18"/>
      <c r="FE146" s="18"/>
      <c r="FF146" s="18"/>
      <c r="FG146" s="18"/>
      <c r="FH146" s="18"/>
      <c r="FI146" s="18"/>
      <c r="FJ146" s="18"/>
      <c r="FK146" s="18"/>
      <c r="FL146" s="18"/>
      <c r="FM146" s="18"/>
      <c r="FN146" s="18"/>
      <c r="FO146" s="18"/>
      <c r="FP146" s="18"/>
      <c r="FQ146" s="18"/>
      <c r="FR146" s="18"/>
      <c r="FS146" s="18"/>
      <c r="FT146" s="18"/>
      <c r="FU146" s="18"/>
      <c r="FV146" s="18"/>
      <c r="FW146" s="18"/>
      <c r="FX146" s="18"/>
      <c r="FY146" s="18"/>
      <c r="FZ146" s="18"/>
      <c r="GA146" s="18"/>
      <c r="GB146" s="18"/>
      <c r="GC146" s="18"/>
      <c r="GD146" s="18"/>
      <c r="GE146" s="18"/>
      <c r="GF146" s="18"/>
      <c r="GG146" s="18"/>
      <c r="GH146" s="18"/>
      <c r="GI146" s="18"/>
      <c r="GJ146" s="18"/>
      <c r="GK146" s="18"/>
      <c r="GL146" s="18"/>
      <c r="GM146" s="18"/>
      <c r="GN146" s="18"/>
      <c r="GO146" s="18"/>
      <c r="GP146" s="18"/>
      <c r="GQ146" s="18"/>
      <c r="GR146" s="18"/>
      <c r="GS146" s="18"/>
      <c r="GT146" s="18"/>
      <c r="GU146" s="18"/>
      <c r="GV146" s="18"/>
      <c r="GW146" s="18"/>
      <c r="GX146" s="18"/>
      <c r="GY146" s="18"/>
      <c r="GZ146" s="18"/>
      <c r="HA146" s="18"/>
      <c r="HB146" s="18"/>
      <c r="HC146" s="18"/>
      <c r="HD146" s="18"/>
      <c r="HE146" s="18"/>
      <c r="HF146" s="18"/>
      <c r="HG146" s="18"/>
      <c r="HH146" s="18"/>
      <c r="HI146" s="18"/>
      <c r="HJ146" s="18"/>
      <c r="HK146" s="18"/>
      <c r="HL146" s="18"/>
      <c r="HM146" s="18"/>
      <c r="HN146" s="18"/>
      <c r="HO146" s="18"/>
      <c r="HP146" s="18"/>
      <c r="HQ146" s="18"/>
      <c r="HR146" s="18"/>
      <c r="HS146" s="18"/>
      <c r="HT146" s="18"/>
      <c r="HU146" s="18"/>
      <c r="HV146" s="18"/>
      <c r="HW146" s="18"/>
      <c r="HX146" s="18"/>
      <c r="HY146" s="18"/>
      <c r="HZ146" s="18"/>
      <c r="IA146" s="18"/>
      <c r="IB146" s="18"/>
      <c r="IC146" s="18"/>
      <c r="ID146" s="18"/>
      <c r="IE146" s="18"/>
      <c r="IF146" s="18"/>
      <c r="IG146" s="18"/>
      <c r="IH146" s="18"/>
      <c r="II146" s="18"/>
      <c r="IJ146" s="18"/>
      <c r="IK146" s="18"/>
      <c r="IL146" s="18"/>
      <c r="IM146" s="18"/>
      <c r="IN146" s="18"/>
      <c r="IO146" s="18"/>
      <c r="IP146" s="18"/>
      <c r="IQ146" s="18"/>
      <c r="IR146" s="18"/>
      <c r="IS146" s="18"/>
      <c r="IT146" s="18"/>
      <c r="IU146" s="18"/>
      <c r="IV146" s="18"/>
      <c r="IW146" s="18"/>
      <c r="IX146" s="18"/>
      <c r="IY146" s="18"/>
      <c r="IZ146" s="18"/>
    </row>
    <row r="147" spans="2:260" s="20" customFormat="1">
      <c r="B147" s="18"/>
      <c r="C147" s="22"/>
      <c r="D147" s="23"/>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c r="DO147" s="18"/>
      <c r="DP147" s="18"/>
      <c r="DQ147" s="18"/>
      <c r="DR147" s="18"/>
      <c r="DS147" s="18"/>
      <c r="DT147" s="18"/>
      <c r="DU147" s="18"/>
      <c r="DV147" s="18"/>
      <c r="DW147" s="18"/>
      <c r="DX147" s="18"/>
      <c r="DY147" s="18"/>
      <c r="DZ147" s="18"/>
      <c r="EA147" s="18"/>
      <c r="EB147" s="18"/>
      <c r="EC147" s="18"/>
      <c r="ED147" s="18"/>
      <c r="EE147" s="18"/>
      <c r="EF147" s="18"/>
      <c r="EG147" s="18"/>
      <c r="EH147" s="18"/>
      <c r="EI147" s="18"/>
      <c r="EJ147" s="18"/>
      <c r="EK147" s="18"/>
      <c r="EL147" s="18"/>
      <c r="EM147" s="18"/>
      <c r="EN147" s="18"/>
      <c r="EO147" s="18"/>
      <c r="EP147" s="18"/>
      <c r="EQ147" s="18"/>
      <c r="ER147" s="18"/>
      <c r="ES147" s="18"/>
      <c r="ET147" s="18"/>
      <c r="EU147" s="18"/>
      <c r="EV147" s="18"/>
      <c r="EW147" s="18"/>
      <c r="EX147" s="18"/>
      <c r="EY147" s="18"/>
      <c r="EZ147" s="18"/>
      <c r="FA147" s="18"/>
      <c r="FB147" s="18"/>
      <c r="FC147" s="18"/>
      <c r="FD147" s="18"/>
      <c r="FE147" s="18"/>
      <c r="FF147" s="18"/>
      <c r="FG147" s="18"/>
      <c r="FH147" s="18"/>
      <c r="FI147" s="18"/>
      <c r="FJ147" s="18"/>
      <c r="FK147" s="18"/>
      <c r="FL147" s="18"/>
      <c r="FM147" s="18"/>
      <c r="FN147" s="18"/>
      <c r="FO147" s="18"/>
      <c r="FP147" s="18"/>
      <c r="FQ147" s="18"/>
      <c r="FR147" s="18"/>
      <c r="FS147" s="18"/>
      <c r="FT147" s="18"/>
      <c r="FU147" s="18"/>
      <c r="FV147" s="18"/>
      <c r="FW147" s="18"/>
      <c r="FX147" s="18"/>
      <c r="FY147" s="18"/>
      <c r="FZ147" s="18"/>
      <c r="GA147" s="18"/>
      <c r="GB147" s="18"/>
      <c r="GC147" s="18"/>
      <c r="GD147" s="18"/>
      <c r="GE147" s="18"/>
      <c r="GF147" s="18"/>
      <c r="GG147" s="18"/>
      <c r="GH147" s="18"/>
      <c r="GI147" s="18"/>
      <c r="GJ147" s="18"/>
      <c r="GK147" s="18"/>
      <c r="GL147" s="18"/>
      <c r="GM147" s="18"/>
      <c r="GN147" s="18"/>
      <c r="GO147" s="18"/>
      <c r="GP147" s="18"/>
      <c r="GQ147" s="18"/>
      <c r="GR147" s="18"/>
      <c r="GS147" s="18"/>
      <c r="GT147" s="18"/>
      <c r="GU147" s="18"/>
      <c r="GV147" s="18"/>
      <c r="GW147" s="18"/>
      <c r="GX147" s="18"/>
      <c r="GY147" s="18"/>
      <c r="GZ147" s="18"/>
      <c r="HA147" s="18"/>
      <c r="HB147" s="18"/>
      <c r="HC147" s="18"/>
      <c r="HD147" s="18"/>
      <c r="HE147" s="18"/>
      <c r="HF147" s="18"/>
      <c r="HG147" s="18"/>
      <c r="HH147" s="18"/>
      <c r="HI147" s="18"/>
      <c r="HJ147" s="18"/>
      <c r="HK147" s="18"/>
      <c r="HL147" s="18"/>
      <c r="HM147" s="18"/>
      <c r="HN147" s="18"/>
      <c r="HO147" s="18"/>
      <c r="HP147" s="18"/>
      <c r="HQ147" s="18"/>
      <c r="HR147" s="18"/>
      <c r="HS147" s="18"/>
      <c r="HT147" s="18"/>
      <c r="HU147" s="18"/>
      <c r="HV147" s="18"/>
      <c r="HW147" s="18"/>
      <c r="HX147" s="18"/>
      <c r="HY147" s="18"/>
      <c r="HZ147" s="18"/>
      <c r="IA147" s="18"/>
      <c r="IB147" s="18"/>
      <c r="IC147" s="18"/>
      <c r="ID147" s="18"/>
      <c r="IE147" s="18"/>
      <c r="IF147" s="18"/>
      <c r="IG147" s="18"/>
      <c r="IH147" s="18"/>
      <c r="II147" s="18"/>
      <c r="IJ147" s="18"/>
      <c r="IK147" s="18"/>
      <c r="IL147" s="18"/>
      <c r="IM147" s="18"/>
      <c r="IN147" s="18"/>
      <c r="IO147" s="18"/>
      <c r="IP147" s="18"/>
      <c r="IQ147" s="18"/>
      <c r="IR147" s="18"/>
      <c r="IS147" s="18"/>
      <c r="IT147" s="18"/>
      <c r="IU147" s="18"/>
      <c r="IV147" s="18"/>
      <c r="IW147" s="18"/>
      <c r="IX147" s="18"/>
      <c r="IY147" s="18"/>
      <c r="IZ147" s="18"/>
    </row>
    <row r="148" spans="2:260" s="20" customFormat="1">
      <c r="B148" s="18"/>
      <c r="C148" s="22"/>
      <c r="D148" s="23"/>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c r="CZ148" s="18"/>
      <c r="DA148" s="18"/>
      <c r="DB148" s="18"/>
      <c r="DC148" s="18"/>
      <c r="DD148" s="18"/>
      <c r="DE148" s="18"/>
      <c r="DF148" s="18"/>
      <c r="DG148" s="18"/>
      <c r="DH148" s="18"/>
      <c r="DI148" s="18"/>
      <c r="DJ148" s="18"/>
      <c r="DK148" s="18"/>
      <c r="DL148" s="18"/>
      <c r="DM148" s="18"/>
      <c r="DN148" s="18"/>
      <c r="DO148" s="18"/>
      <c r="DP148" s="18"/>
      <c r="DQ148" s="18"/>
      <c r="DR148" s="18"/>
      <c r="DS148" s="18"/>
      <c r="DT148" s="18"/>
      <c r="DU148" s="18"/>
      <c r="DV148" s="18"/>
      <c r="DW148" s="18"/>
      <c r="DX148" s="18"/>
      <c r="DY148" s="18"/>
      <c r="DZ148" s="18"/>
      <c r="EA148" s="18"/>
      <c r="EB148" s="18"/>
      <c r="EC148" s="18"/>
      <c r="ED148" s="18"/>
      <c r="EE148" s="18"/>
      <c r="EF148" s="18"/>
      <c r="EG148" s="18"/>
      <c r="EH148" s="18"/>
      <c r="EI148" s="18"/>
      <c r="EJ148" s="18"/>
      <c r="EK148" s="18"/>
      <c r="EL148" s="18"/>
      <c r="EM148" s="18"/>
      <c r="EN148" s="18"/>
      <c r="EO148" s="18"/>
      <c r="EP148" s="18"/>
      <c r="EQ148" s="18"/>
      <c r="ER148" s="18"/>
      <c r="ES148" s="18"/>
      <c r="ET148" s="18"/>
      <c r="EU148" s="18"/>
      <c r="EV148" s="18"/>
      <c r="EW148" s="18"/>
      <c r="EX148" s="18"/>
      <c r="EY148" s="18"/>
      <c r="EZ148" s="18"/>
      <c r="FA148" s="18"/>
      <c r="FB148" s="18"/>
      <c r="FC148" s="18"/>
      <c r="FD148" s="18"/>
      <c r="FE148" s="18"/>
      <c r="FF148" s="18"/>
      <c r="FG148" s="18"/>
      <c r="FH148" s="18"/>
      <c r="FI148" s="18"/>
      <c r="FJ148" s="18"/>
      <c r="FK148" s="18"/>
      <c r="FL148" s="18"/>
      <c r="FM148" s="18"/>
      <c r="FN148" s="18"/>
      <c r="FO148" s="18"/>
      <c r="FP148" s="18"/>
      <c r="FQ148" s="18"/>
      <c r="FR148" s="18"/>
      <c r="FS148" s="18"/>
      <c r="FT148" s="18"/>
      <c r="FU148" s="18"/>
      <c r="FV148" s="18"/>
      <c r="FW148" s="18"/>
      <c r="FX148" s="18"/>
      <c r="FY148" s="18"/>
      <c r="FZ148" s="18"/>
      <c r="GA148" s="18"/>
      <c r="GB148" s="18"/>
      <c r="GC148" s="18"/>
      <c r="GD148" s="18"/>
      <c r="GE148" s="18"/>
      <c r="GF148" s="18"/>
      <c r="GG148" s="18"/>
      <c r="GH148" s="18"/>
      <c r="GI148" s="18"/>
      <c r="GJ148" s="18"/>
      <c r="GK148" s="18"/>
      <c r="GL148" s="18"/>
      <c r="GM148" s="18"/>
      <c r="GN148" s="18"/>
      <c r="GO148" s="18"/>
      <c r="GP148" s="18"/>
      <c r="GQ148" s="18"/>
      <c r="GR148" s="18"/>
      <c r="GS148" s="18"/>
      <c r="GT148" s="18"/>
      <c r="GU148" s="18"/>
      <c r="GV148" s="18"/>
      <c r="GW148" s="18"/>
      <c r="GX148" s="18"/>
      <c r="GY148" s="18"/>
      <c r="GZ148" s="18"/>
      <c r="HA148" s="18"/>
      <c r="HB148" s="18"/>
      <c r="HC148" s="18"/>
      <c r="HD148" s="18"/>
      <c r="HE148" s="18"/>
      <c r="HF148" s="18"/>
      <c r="HG148" s="18"/>
      <c r="HH148" s="18"/>
      <c r="HI148" s="18"/>
      <c r="HJ148" s="18"/>
      <c r="HK148" s="18"/>
      <c r="HL148" s="18"/>
      <c r="HM148" s="18"/>
      <c r="HN148" s="18"/>
      <c r="HO148" s="18"/>
      <c r="HP148" s="18"/>
      <c r="HQ148" s="18"/>
      <c r="HR148" s="18"/>
      <c r="HS148" s="18"/>
      <c r="HT148" s="18"/>
      <c r="HU148" s="18"/>
      <c r="HV148" s="18"/>
      <c r="HW148" s="18"/>
      <c r="HX148" s="18"/>
      <c r="HY148" s="18"/>
      <c r="HZ148" s="18"/>
      <c r="IA148" s="18"/>
      <c r="IB148" s="18"/>
      <c r="IC148" s="18"/>
      <c r="ID148" s="18"/>
      <c r="IE148" s="18"/>
      <c r="IF148" s="18"/>
      <c r="IG148" s="18"/>
      <c r="IH148" s="18"/>
      <c r="II148" s="18"/>
      <c r="IJ148" s="18"/>
      <c r="IK148" s="18"/>
      <c r="IL148" s="18"/>
      <c r="IM148" s="18"/>
      <c r="IN148" s="18"/>
      <c r="IO148" s="18"/>
      <c r="IP148" s="18"/>
      <c r="IQ148" s="18"/>
      <c r="IR148" s="18"/>
      <c r="IS148" s="18"/>
      <c r="IT148" s="18"/>
      <c r="IU148" s="18"/>
      <c r="IV148" s="18"/>
      <c r="IW148" s="18"/>
      <c r="IX148" s="18"/>
      <c r="IY148" s="18"/>
      <c r="IZ148" s="18"/>
    </row>
    <row r="149" spans="2:260" s="20" customFormat="1">
      <c r="B149" s="18"/>
      <c r="C149" s="22"/>
      <c r="D149" s="23"/>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c r="DZ149" s="18"/>
      <c r="EA149" s="18"/>
      <c r="EB149" s="18"/>
      <c r="EC149" s="18"/>
      <c r="ED149" s="18"/>
      <c r="EE149" s="18"/>
      <c r="EF149" s="18"/>
      <c r="EG149" s="18"/>
      <c r="EH149" s="18"/>
      <c r="EI149" s="18"/>
      <c r="EJ149" s="18"/>
      <c r="EK149" s="18"/>
      <c r="EL149" s="18"/>
      <c r="EM149" s="18"/>
      <c r="EN149" s="18"/>
      <c r="EO149" s="18"/>
      <c r="EP149" s="18"/>
      <c r="EQ149" s="18"/>
      <c r="ER149" s="18"/>
      <c r="ES149" s="18"/>
      <c r="ET149" s="18"/>
      <c r="EU149" s="18"/>
      <c r="EV149" s="18"/>
      <c r="EW149" s="18"/>
      <c r="EX149" s="18"/>
      <c r="EY149" s="18"/>
      <c r="EZ149" s="18"/>
      <c r="FA149" s="18"/>
      <c r="FB149" s="18"/>
      <c r="FC149" s="18"/>
      <c r="FD149" s="18"/>
      <c r="FE149" s="18"/>
      <c r="FF149" s="18"/>
      <c r="FG149" s="18"/>
      <c r="FH149" s="18"/>
      <c r="FI149" s="18"/>
      <c r="FJ149" s="18"/>
      <c r="FK149" s="18"/>
      <c r="FL149" s="18"/>
      <c r="FM149" s="18"/>
      <c r="FN149" s="18"/>
      <c r="FO149" s="18"/>
      <c r="FP149" s="18"/>
      <c r="FQ149" s="18"/>
      <c r="FR149" s="18"/>
      <c r="FS149" s="18"/>
      <c r="FT149" s="18"/>
      <c r="FU149" s="18"/>
      <c r="FV149" s="18"/>
      <c r="FW149" s="18"/>
      <c r="FX149" s="18"/>
      <c r="FY149" s="18"/>
      <c r="FZ149" s="18"/>
      <c r="GA149" s="18"/>
      <c r="GB149" s="18"/>
      <c r="GC149" s="18"/>
      <c r="GD149" s="18"/>
      <c r="GE149" s="18"/>
      <c r="GF149" s="18"/>
      <c r="GG149" s="18"/>
      <c r="GH149" s="18"/>
      <c r="GI149" s="18"/>
      <c r="GJ149" s="18"/>
      <c r="GK149" s="18"/>
      <c r="GL149" s="18"/>
      <c r="GM149" s="18"/>
      <c r="GN149" s="18"/>
      <c r="GO149" s="18"/>
      <c r="GP149" s="18"/>
      <c r="GQ149" s="18"/>
      <c r="GR149" s="18"/>
      <c r="GS149" s="18"/>
      <c r="GT149" s="18"/>
      <c r="GU149" s="18"/>
      <c r="GV149" s="18"/>
      <c r="GW149" s="18"/>
      <c r="GX149" s="18"/>
      <c r="GY149" s="18"/>
      <c r="GZ149" s="18"/>
      <c r="HA149" s="18"/>
      <c r="HB149" s="18"/>
      <c r="HC149" s="18"/>
      <c r="HD149" s="18"/>
      <c r="HE149" s="18"/>
      <c r="HF149" s="18"/>
      <c r="HG149" s="18"/>
      <c r="HH149" s="18"/>
      <c r="HI149" s="18"/>
      <c r="HJ149" s="18"/>
      <c r="HK149" s="18"/>
      <c r="HL149" s="18"/>
      <c r="HM149" s="18"/>
      <c r="HN149" s="18"/>
      <c r="HO149" s="18"/>
      <c r="HP149" s="18"/>
      <c r="HQ149" s="18"/>
      <c r="HR149" s="18"/>
      <c r="HS149" s="18"/>
      <c r="HT149" s="18"/>
      <c r="HU149" s="18"/>
      <c r="HV149" s="18"/>
      <c r="HW149" s="18"/>
      <c r="HX149" s="18"/>
      <c r="HY149" s="18"/>
      <c r="HZ149" s="18"/>
      <c r="IA149" s="18"/>
      <c r="IB149" s="18"/>
      <c r="IC149" s="18"/>
      <c r="ID149" s="18"/>
      <c r="IE149" s="18"/>
      <c r="IF149" s="18"/>
      <c r="IG149" s="18"/>
      <c r="IH149" s="18"/>
      <c r="II149" s="18"/>
      <c r="IJ149" s="18"/>
      <c r="IK149" s="18"/>
      <c r="IL149" s="18"/>
      <c r="IM149" s="18"/>
      <c r="IN149" s="18"/>
      <c r="IO149" s="18"/>
      <c r="IP149" s="18"/>
      <c r="IQ149" s="18"/>
      <c r="IR149" s="18"/>
      <c r="IS149" s="18"/>
      <c r="IT149" s="18"/>
      <c r="IU149" s="18"/>
      <c r="IV149" s="18"/>
      <c r="IW149" s="18"/>
      <c r="IX149" s="18"/>
      <c r="IY149" s="18"/>
      <c r="IZ149" s="18"/>
    </row>
    <row r="150" spans="2:260" s="20" customFormat="1">
      <c r="B150" s="18"/>
      <c r="C150" s="22"/>
      <c r="D150" s="23"/>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c r="DK150" s="18"/>
      <c r="DL150" s="18"/>
      <c r="DM150" s="18"/>
      <c r="DN150" s="18"/>
      <c r="DO150" s="18"/>
      <c r="DP150" s="18"/>
      <c r="DQ150" s="18"/>
      <c r="DR150" s="18"/>
      <c r="DS150" s="18"/>
      <c r="DT150" s="18"/>
      <c r="DU150" s="18"/>
      <c r="DV150" s="18"/>
      <c r="DW150" s="18"/>
      <c r="DX150" s="18"/>
      <c r="DY150" s="18"/>
      <c r="DZ150" s="18"/>
      <c r="EA150" s="18"/>
      <c r="EB150" s="18"/>
      <c r="EC150" s="18"/>
      <c r="ED150" s="18"/>
      <c r="EE150" s="18"/>
      <c r="EF150" s="18"/>
      <c r="EG150" s="18"/>
      <c r="EH150" s="18"/>
      <c r="EI150" s="18"/>
      <c r="EJ150" s="18"/>
      <c r="EK150" s="18"/>
      <c r="EL150" s="18"/>
      <c r="EM150" s="18"/>
      <c r="EN150" s="18"/>
      <c r="EO150" s="18"/>
      <c r="EP150" s="18"/>
      <c r="EQ150" s="18"/>
      <c r="ER150" s="18"/>
      <c r="ES150" s="18"/>
      <c r="ET150" s="18"/>
      <c r="EU150" s="18"/>
      <c r="EV150" s="18"/>
      <c r="EW150" s="18"/>
      <c r="EX150" s="18"/>
      <c r="EY150" s="18"/>
      <c r="EZ150" s="18"/>
      <c r="FA150" s="18"/>
      <c r="FB150" s="18"/>
      <c r="FC150" s="18"/>
      <c r="FD150" s="18"/>
      <c r="FE150" s="18"/>
      <c r="FF150" s="18"/>
      <c r="FG150" s="18"/>
      <c r="FH150" s="18"/>
      <c r="FI150" s="18"/>
      <c r="FJ150" s="18"/>
      <c r="FK150" s="18"/>
      <c r="FL150" s="18"/>
      <c r="FM150" s="18"/>
      <c r="FN150" s="18"/>
      <c r="FO150" s="18"/>
      <c r="FP150" s="18"/>
      <c r="FQ150" s="18"/>
      <c r="FR150" s="18"/>
      <c r="FS150" s="18"/>
      <c r="FT150" s="18"/>
      <c r="FU150" s="18"/>
      <c r="FV150" s="18"/>
      <c r="FW150" s="18"/>
      <c r="FX150" s="18"/>
      <c r="FY150" s="18"/>
      <c r="FZ150" s="18"/>
      <c r="GA150" s="18"/>
      <c r="GB150" s="18"/>
      <c r="GC150" s="18"/>
      <c r="GD150" s="18"/>
      <c r="GE150" s="18"/>
      <c r="GF150" s="18"/>
      <c r="GG150" s="18"/>
      <c r="GH150" s="18"/>
      <c r="GI150" s="18"/>
      <c r="GJ150" s="18"/>
      <c r="GK150" s="18"/>
      <c r="GL150" s="18"/>
      <c r="GM150" s="18"/>
      <c r="GN150" s="18"/>
      <c r="GO150" s="18"/>
      <c r="GP150" s="18"/>
      <c r="GQ150" s="18"/>
      <c r="GR150" s="18"/>
      <c r="GS150" s="18"/>
      <c r="GT150" s="18"/>
      <c r="GU150" s="18"/>
      <c r="GV150" s="18"/>
      <c r="GW150" s="18"/>
      <c r="GX150" s="18"/>
      <c r="GY150" s="18"/>
      <c r="GZ150" s="18"/>
      <c r="HA150" s="18"/>
      <c r="HB150" s="18"/>
      <c r="HC150" s="18"/>
      <c r="HD150" s="18"/>
      <c r="HE150" s="18"/>
      <c r="HF150" s="18"/>
      <c r="HG150" s="18"/>
      <c r="HH150" s="18"/>
      <c r="HI150" s="18"/>
      <c r="HJ150" s="18"/>
      <c r="HK150" s="18"/>
      <c r="HL150" s="18"/>
      <c r="HM150" s="18"/>
      <c r="HN150" s="18"/>
      <c r="HO150" s="18"/>
      <c r="HP150" s="18"/>
      <c r="HQ150" s="18"/>
      <c r="HR150" s="18"/>
      <c r="HS150" s="18"/>
      <c r="HT150" s="18"/>
      <c r="HU150" s="18"/>
      <c r="HV150" s="18"/>
      <c r="HW150" s="18"/>
      <c r="HX150" s="18"/>
      <c r="HY150" s="18"/>
      <c r="HZ150" s="18"/>
      <c r="IA150" s="18"/>
      <c r="IB150" s="18"/>
      <c r="IC150" s="18"/>
      <c r="ID150" s="18"/>
      <c r="IE150" s="18"/>
      <c r="IF150" s="18"/>
      <c r="IG150" s="18"/>
      <c r="IH150" s="18"/>
      <c r="II150" s="18"/>
      <c r="IJ150" s="18"/>
      <c r="IK150" s="18"/>
      <c r="IL150" s="18"/>
      <c r="IM150" s="18"/>
      <c r="IN150" s="18"/>
      <c r="IO150" s="18"/>
      <c r="IP150" s="18"/>
      <c r="IQ150" s="18"/>
      <c r="IR150" s="18"/>
      <c r="IS150" s="18"/>
      <c r="IT150" s="18"/>
      <c r="IU150" s="18"/>
      <c r="IV150" s="18"/>
      <c r="IW150" s="18"/>
      <c r="IX150" s="18"/>
      <c r="IY150" s="18"/>
      <c r="IZ150" s="18"/>
    </row>
    <row r="151" spans="2:260" s="20" customFormat="1">
      <c r="B151" s="18"/>
      <c r="C151" s="22"/>
      <c r="D151" s="23"/>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8"/>
      <c r="DK151" s="18"/>
      <c r="DL151" s="18"/>
      <c r="DM151" s="18"/>
      <c r="DN151" s="18"/>
      <c r="DO151" s="18"/>
      <c r="DP151" s="18"/>
      <c r="DQ151" s="18"/>
      <c r="DR151" s="18"/>
      <c r="DS151" s="18"/>
      <c r="DT151" s="18"/>
      <c r="DU151" s="18"/>
      <c r="DV151" s="18"/>
      <c r="DW151" s="18"/>
      <c r="DX151" s="18"/>
      <c r="DY151" s="18"/>
      <c r="DZ151" s="18"/>
      <c r="EA151" s="18"/>
      <c r="EB151" s="18"/>
      <c r="EC151" s="18"/>
      <c r="ED151" s="18"/>
      <c r="EE151" s="18"/>
      <c r="EF151" s="18"/>
      <c r="EG151" s="18"/>
      <c r="EH151" s="18"/>
      <c r="EI151" s="18"/>
      <c r="EJ151" s="18"/>
      <c r="EK151" s="18"/>
      <c r="EL151" s="18"/>
      <c r="EM151" s="18"/>
      <c r="EN151" s="18"/>
      <c r="EO151" s="18"/>
      <c r="EP151" s="18"/>
      <c r="EQ151" s="18"/>
      <c r="ER151" s="18"/>
      <c r="ES151" s="18"/>
      <c r="ET151" s="18"/>
      <c r="EU151" s="18"/>
      <c r="EV151" s="18"/>
      <c r="EW151" s="18"/>
      <c r="EX151" s="18"/>
      <c r="EY151" s="18"/>
      <c r="EZ151" s="18"/>
      <c r="FA151" s="18"/>
      <c r="FB151" s="18"/>
      <c r="FC151" s="18"/>
      <c r="FD151" s="18"/>
      <c r="FE151" s="18"/>
      <c r="FF151" s="18"/>
      <c r="FG151" s="18"/>
      <c r="FH151" s="18"/>
      <c r="FI151" s="18"/>
      <c r="FJ151" s="18"/>
      <c r="FK151" s="18"/>
      <c r="FL151" s="18"/>
      <c r="FM151" s="18"/>
      <c r="FN151" s="18"/>
      <c r="FO151" s="18"/>
      <c r="FP151" s="18"/>
      <c r="FQ151" s="18"/>
      <c r="FR151" s="18"/>
      <c r="FS151" s="18"/>
      <c r="FT151" s="18"/>
      <c r="FU151" s="18"/>
      <c r="FV151" s="18"/>
      <c r="FW151" s="18"/>
      <c r="FX151" s="18"/>
      <c r="FY151" s="18"/>
      <c r="FZ151" s="18"/>
      <c r="GA151" s="18"/>
      <c r="GB151" s="18"/>
      <c r="GC151" s="18"/>
      <c r="GD151" s="18"/>
      <c r="GE151" s="18"/>
      <c r="GF151" s="18"/>
      <c r="GG151" s="18"/>
      <c r="GH151" s="18"/>
      <c r="GI151" s="18"/>
      <c r="GJ151" s="18"/>
      <c r="GK151" s="18"/>
      <c r="GL151" s="18"/>
      <c r="GM151" s="18"/>
      <c r="GN151" s="18"/>
      <c r="GO151" s="18"/>
      <c r="GP151" s="18"/>
      <c r="GQ151" s="18"/>
      <c r="GR151" s="18"/>
      <c r="GS151" s="18"/>
      <c r="GT151" s="18"/>
      <c r="GU151" s="18"/>
      <c r="GV151" s="18"/>
      <c r="GW151" s="18"/>
      <c r="GX151" s="18"/>
      <c r="GY151" s="18"/>
      <c r="GZ151" s="18"/>
      <c r="HA151" s="18"/>
      <c r="HB151" s="18"/>
      <c r="HC151" s="18"/>
      <c r="HD151" s="18"/>
      <c r="HE151" s="18"/>
      <c r="HF151" s="18"/>
      <c r="HG151" s="18"/>
      <c r="HH151" s="18"/>
      <c r="HI151" s="18"/>
      <c r="HJ151" s="18"/>
      <c r="HK151" s="18"/>
      <c r="HL151" s="18"/>
      <c r="HM151" s="18"/>
      <c r="HN151" s="18"/>
      <c r="HO151" s="18"/>
      <c r="HP151" s="18"/>
      <c r="HQ151" s="18"/>
      <c r="HR151" s="18"/>
      <c r="HS151" s="18"/>
      <c r="HT151" s="18"/>
      <c r="HU151" s="18"/>
      <c r="HV151" s="18"/>
      <c r="HW151" s="18"/>
      <c r="HX151" s="18"/>
      <c r="HY151" s="18"/>
      <c r="HZ151" s="18"/>
      <c r="IA151" s="18"/>
      <c r="IB151" s="18"/>
      <c r="IC151" s="18"/>
      <c r="ID151" s="18"/>
      <c r="IE151" s="18"/>
      <c r="IF151" s="18"/>
      <c r="IG151" s="18"/>
      <c r="IH151" s="18"/>
      <c r="II151" s="18"/>
      <c r="IJ151" s="18"/>
      <c r="IK151" s="18"/>
      <c r="IL151" s="18"/>
      <c r="IM151" s="18"/>
      <c r="IN151" s="18"/>
      <c r="IO151" s="18"/>
      <c r="IP151" s="18"/>
      <c r="IQ151" s="18"/>
      <c r="IR151" s="18"/>
      <c r="IS151" s="18"/>
      <c r="IT151" s="18"/>
      <c r="IU151" s="18"/>
      <c r="IV151" s="18"/>
      <c r="IW151" s="18"/>
      <c r="IX151" s="18"/>
      <c r="IY151" s="18"/>
      <c r="IZ151" s="18"/>
    </row>
    <row r="152" spans="2:260" s="20" customFormat="1">
      <c r="B152" s="18"/>
      <c r="C152" s="22"/>
      <c r="D152" s="23"/>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8"/>
      <c r="DJ152" s="18"/>
      <c r="DK152" s="18"/>
      <c r="DL152" s="18"/>
      <c r="DM152" s="18"/>
      <c r="DN152" s="18"/>
      <c r="DO152" s="18"/>
      <c r="DP152" s="18"/>
      <c r="DQ152" s="18"/>
      <c r="DR152" s="18"/>
      <c r="DS152" s="18"/>
      <c r="DT152" s="18"/>
      <c r="DU152" s="18"/>
      <c r="DV152" s="18"/>
      <c r="DW152" s="18"/>
      <c r="DX152" s="18"/>
      <c r="DY152" s="18"/>
      <c r="DZ152" s="18"/>
      <c r="EA152" s="18"/>
      <c r="EB152" s="18"/>
      <c r="EC152" s="18"/>
      <c r="ED152" s="18"/>
      <c r="EE152" s="18"/>
      <c r="EF152" s="18"/>
      <c r="EG152" s="18"/>
      <c r="EH152" s="18"/>
      <c r="EI152" s="18"/>
      <c r="EJ152" s="18"/>
      <c r="EK152" s="18"/>
      <c r="EL152" s="18"/>
      <c r="EM152" s="18"/>
      <c r="EN152" s="18"/>
      <c r="EO152" s="18"/>
      <c r="EP152" s="18"/>
      <c r="EQ152" s="18"/>
      <c r="ER152" s="18"/>
      <c r="ES152" s="18"/>
      <c r="ET152" s="18"/>
      <c r="EU152" s="18"/>
      <c r="EV152" s="18"/>
      <c r="EW152" s="18"/>
      <c r="EX152" s="18"/>
      <c r="EY152" s="18"/>
      <c r="EZ152" s="18"/>
      <c r="FA152" s="18"/>
      <c r="FB152" s="18"/>
      <c r="FC152" s="18"/>
      <c r="FD152" s="18"/>
      <c r="FE152" s="18"/>
      <c r="FF152" s="18"/>
      <c r="FG152" s="18"/>
      <c r="FH152" s="18"/>
      <c r="FI152" s="18"/>
      <c r="FJ152" s="18"/>
      <c r="FK152" s="18"/>
      <c r="FL152" s="18"/>
      <c r="FM152" s="18"/>
      <c r="FN152" s="18"/>
      <c r="FO152" s="18"/>
      <c r="FP152" s="18"/>
      <c r="FQ152" s="18"/>
      <c r="FR152" s="18"/>
      <c r="FS152" s="18"/>
      <c r="FT152" s="18"/>
      <c r="FU152" s="18"/>
      <c r="FV152" s="18"/>
      <c r="FW152" s="18"/>
      <c r="FX152" s="18"/>
      <c r="FY152" s="18"/>
      <c r="FZ152" s="18"/>
      <c r="GA152" s="18"/>
      <c r="GB152" s="18"/>
      <c r="GC152" s="18"/>
      <c r="GD152" s="18"/>
      <c r="GE152" s="18"/>
      <c r="GF152" s="18"/>
      <c r="GG152" s="18"/>
      <c r="GH152" s="18"/>
      <c r="GI152" s="18"/>
      <c r="GJ152" s="18"/>
      <c r="GK152" s="18"/>
      <c r="GL152" s="18"/>
      <c r="GM152" s="18"/>
      <c r="GN152" s="18"/>
      <c r="GO152" s="18"/>
      <c r="GP152" s="18"/>
      <c r="GQ152" s="18"/>
      <c r="GR152" s="18"/>
      <c r="GS152" s="18"/>
      <c r="GT152" s="18"/>
      <c r="GU152" s="18"/>
      <c r="GV152" s="18"/>
      <c r="GW152" s="18"/>
      <c r="GX152" s="18"/>
      <c r="GY152" s="18"/>
      <c r="GZ152" s="18"/>
      <c r="HA152" s="18"/>
      <c r="HB152" s="18"/>
      <c r="HC152" s="18"/>
      <c r="HD152" s="18"/>
      <c r="HE152" s="18"/>
      <c r="HF152" s="18"/>
      <c r="HG152" s="18"/>
      <c r="HH152" s="18"/>
      <c r="HI152" s="18"/>
      <c r="HJ152" s="18"/>
      <c r="HK152" s="18"/>
      <c r="HL152" s="18"/>
      <c r="HM152" s="18"/>
      <c r="HN152" s="18"/>
      <c r="HO152" s="18"/>
      <c r="HP152" s="18"/>
      <c r="HQ152" s="18"/>
      <c r="HR152" s="18"/>
      <c r="HS152" s="18"/>
      <c r="HT152" s="18"/>
      <c r="HU152" s="18"/>
      <c r="HV152" s="18"/>
      <c r="HW152" s="18"/>
      <c r="HX152" s="18"/>
      <c r="HY152" s="18"/>
      <c r="HZ152" s="18"/>
      <c r="IA152" s="18"/>
      <c r="IB152" s="18"/>
      <c r="IC152" s="18"/>
      <c r="ID152" s="18"/>
      <c r="IE152" s="18"/>
      <c r="IF152" s="18"/>
      <c r="IG152" s="18"/>
      <c r="IH152" s="18"/>
      <c r="II152" s="18"/>
      <c r="IJ152" s="18"/>
      <c r="IK152" s="18"/>
      <c r="IL152" s="18"/>
      <c r="IM152" s="18"/>
      <c r="IN152" s="18"/>
      <c r="IO152" s="18"/>
      <c r="IP152" s="18"/>
      <c r="IQ152" s="18"/>
      <c r="IR152" s="18"/>
      <c r="IS152" s="18"/>
      <c r="IT152" s="18"/>
      <c r="IU152" s="18"/>
      <c r="IV152" s="18"/>
      <c r="IW152" s="18"/>
      <c r="IX152" s="18"/>
      <c r="IY152" s="18"/>
      <c r="IZ152" s="18"/>
    </row>
    <row r="153" spans="2:260" s="20" customFormat="1">
      <c r="B153" s="18"/>
      <c r="C153" s="22"/>
      <c r="D153" s="23"/>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c r="DH153" s="18"/>
      <c r="DI153" s="18"/>
      <c r="DJ153" s="18"/>
      <c r="DK153" s="18"/>
      <c r="DL153" s="18"/>
      <c r="DM153" s="18"/>
      <c r="DN153" s="18"/>
      <c r="DO153" s="18"/>
      <c r="DP153" s="18"/>
      <c r="DQ153" s="18"/>
      <c r="DR153" s="18"/>
      <c r="DS153" s="18"/>
      <c r="DT153" s="18"/>
      <c r="DU153" s="18"/>
      <c r="DV153" s="18"/>
      <c r="DW153" s="18"/>
      <c r="DX153" s="18"/>
      <c r="DY153" s="18"/>
      <c r="DZ153" s="18"/>
      <c r="EA153" s="18"/>
      <c r="EB153" s="18"/>
      <c r="EC153" s="18"/>
      <c r="ED153" s="18"/>
      <c r="EE153" s="18"/>
      <c r="EF153" s="18"/>
      <c r="EG153" s="18"/>
      <c r="EH153" s="18"/>
      <c r="EI153" s="18"/>
      <c r="EJ153" s="18"/>
      <c r="EK153" s="18"/>
      <c r="EL153" s="18"/>
      <c r="EM153" s="18"/>
      <c r="EN153" s="18"/>
      <c r="EO153" s="18"/>
      <c r="EP153" s="18"/>
      <c r="EQ153" s="18"/>
      <c r="ER153" s="18"/>
      <c r="ES153" s="18"/>
      <c r="ET153" s="18"/>
      <c r="EU153" s="18"/>
      <c r="EV153" s="18"/>
      <c r="EW153" s="18"/>
      <c r="EX153" s="18"/>
      <c r="EY153" s="18"/>
      <c r="EZ153" s="18"/>
      <c r="FA153" s="18"/>
      <c r="FB153" s="18"/>
      <c r="FC153" s="18"/>
      <c r="FD153" s="18"/>
      <c r="FE153" s="18"/>
      <c r="FF153" s="18"/>
      <c r="FG153" s="18"/>
      <c r="FH153" s="18"/>
      <c r="FI153" s="18"/>
      <c r="FJ153" s="18"/>
      <c r="FK153" s="18"/>
      <c r="FL153" s="18"/>
      <c r="FM153" s="18"/>
      <c r="FN153" s="18"/>
      <c r="FO153" s="18"/>
      <c r="FP153" s="18"/>
      <c r="FQ153" s="18"/>
      <c r="FR153" s="18"/>
      <c r="FS153" s="18"/>
      <c r="FT153" s="18"/>
      <c r="FU153" s="18"/>
      <c r="FV153" s="18"/>
      <c r="FW153" s="18"/>
      <c r="FX153" s="18"/>
      <c r="FY153" s="18"/>
      <c r="FZ153" s="18"/>
      <c r="GA153" s="18"/>
      <c r="GB153" s="18"/>
      <c r="GC153" s="18"/>
      <c r="GD153" s="18"/>
      <c r="GE153" s="18"/>
      <c r="GF153" s="18"/>
      <c r="GG153" s="18"/>
      <c r="GH153" s="18"/>
      <c r="GI153" s="18"/>
      <c r="GJ153" s="18"/>
      <c r="GK153" s="18"/>
      <c r="GL153" s="18"/>
      <c r="GM153" s="18"/>
      <c r="GN153" s="18"/>
      <c r="GO153" s="18"/>
      <c r="GP153" s="18"/>
      <c r="GQ153" s="18"/>
      <c r="GR153" s="18"/>
      <c r="GS153" s="18"/>
      <c r="GT153" s="18"/>
      <c r="GU153" s="18"/>
      <c r="GV153" s="18"/>
      <c r="GW153" s="18"/>
      <c r="GX153" s="18"/>
      <c r="GY153" s="18"/>
      <c r="GZ153" s="18"/>
      <c r="HA153" s="18"/>
      <c r="HB153" s="18"/>
      <c r="HC153" s="18"/>
      <c r="HD153" s="18"/>
      <c r="HE153" s="18"/>
      <c r="HF153" s="18"/>
      <c r="HG153" s="18"/>
      <c r="HH153" s="18"/>
      <c r="HI153" s="18"/>
      <c r="HJ153" s="18"/>
      <c r="HK153" s="18"/>
      <c r="HL153" s="18"/>
      <c r="HM153" s="18"/>
      <c r="HN153" s="18"/>
      <c r="HO153" s="18"/>
      <c r="HP153" s="18"/>
      <c r="HQ153" s="18"/>
      <c r="HR153" s="18"/>
      <c r="HS153" s="18"/>
      <c r="HT153" s="18"/>
      <c r="HU153" s="18"/>
      <c r="HV153" s="18"/>
      <c r="HW153" s="18"/>
      <c r="HX153" s="18"/>
      <c r="HY153" s="18"/>
      <c r="HZ153" s="18"/>
      <c r="IA153" s="18"/>
      <c r="IB153" s="18"/>
      <c r="IC153" s="18"/>
      <c r="ID153" s="18"/>
      <c r="IE153" s="18"/>
      <c r="IF153" s="18"/>
      <c r="IG153" s="18"/>
      <c r="IH153" s="18"/>
      <c r="II153" s="18"/>
      <c r="IJ153" s="18"/>
      <c r="IK153" s="18"/>
      <c r="IL153" s="18"/>
      <c r="IM153" s="18"/>
      <c r="IN153" s="18"/>
      <c r="IO153" s="18"/>
      <c r="IP153" s="18"/>
      <c r="IQ153" s="18"/>
      <c r="IR153" s="18"/>
      <c r="IS153" s="18"/>
      <c r="IT153" s="18"/>
      <c r="IU153" s="18"/>
      <c r="IV153" s="18"/>
      <c r="IW153" s="18"/>
      <c r="IX153" s="18"/>
      <c r="IY153" s="18"/>
      <c r="IZ153" s="18"/>
    </row>
    <row r="154" spans="2:260" s="20" customFormat="1">
      <c r="B154" s="18"/>
      <c r="C154" s="22"/>
      <c r="D154" s="23"/>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c r="DK154" s="18"/>
      <c r="DL154" s="18"/>
      <c r="DM154" s="18"/>
      <c r="DN154" s="18"/>
      <c r="DO154" s="18"/>
      <c r="DP154" s="18"/>
      <c r="DQ154" s="18"/>
      <c r="DR154" s="18"/>
      <c r="DS154" s="18"/>
      <c r="DT154" s="18"/>
      <c r="DU154" s="18"/>
      <c r="DV154" s="18"/>
      <c r="DW154" s="18"/>
      <c r="DX154" s="18"/>
      <c r="DY154" s="18"/>
      <c r="DZ154" s="18"/>
      <c r="EA154" s="18"/>
      <c r="EB154" s="18"/>
      <c r="EC154" s="18"/>
      <c r="ED154" s="18"/>
      <c r="EE154" s="18"/>
      <c r="EF154" s="18"/>
      <c r="EG154" s="18"/>
      <c r="EH154" s="18"/>
      <c r="EI154" s="18"/>
      <c r="EJ154" s="18"/>
      <c r="EK154" s="18"/>
      <c r="EL154" s="18"/>
      <c r="EM154" s="18"/>
      <c r="EN154" s="18"/>
      <c r="EO154" s="18"/>
      <c r="EP154" s="18"/>
      <c r="EQ154" s="18"/>
      <c r="ER154" s="18"/>
      <c r="ES154" s="18"/>
      <c r="ET154" s="18"/>
      <c r="EU154" s="18"/>
      <c r="EV154" s="18"/>
      <c r="EW154" s="18"/>
      <c r="EX154" s="18"/>
      <c r="EY154" s="18"/>
      <c r="EZ154" s="18"/>
      <c r="FA154" s="18"/>
      <c r="FB154" s="18"/>
      <c r="FC154" s="18"/>
      <c r="FD154" s="18"/>
      <c r="FE154" s="18"/>
      <c r="FF154" s="18"/>
      <c r="FG154" s="18"/>
      <c r="FH154" s="18"/>
      <c r="FI154" s="18"/>
      <c r="FJ154" s="18"/>
      <c r="FK154" s="18"/>
      <c r="FL154" s="18"/>
      <c r="FM154" s="18"/>
      <c r="FN154" s="18"/>
      <c r="FO154" s="18"/>
      <c r="FP154" s="18"/>
      <c r="FQ154" s="18"/>
      <c r="FR154" s="18"/>
      <c r="FS154" s="18"/>
      <c r="FT154" s="18"/>
      <c r="FU154" s="18"/>
      <c r="FV154" s="18"/>
      <c r="FW154" s="18"/>
      <c r="FX154" s="18"/>
      <c r="FY154" s="18"/>
      <c r="FZ154" s="18"/>
      <c r="GA154" s="18"/>
      <c r="GB154" s="18"/>
      <c r="GC154" s="18"/>
      <c r="GD154" s="18"/>
      <c r="GE154" s="18"/>
      <c r="GF154" s="18"/>
      <c r="GG154" s="18"/>
      <c r="GH154" s="18"/>
      <c r="GI154" s="18"/>
      <c r="GJ154" s="18"/>
      <c r="GK154" s="18"/>
      <c r="GL154" s="18"/>
      <c r="GM154" s="18"/>
      <c r="GN154" s="18"/>
      <c r="GO154" s="18"/>
      <c r="GP154" s="18"/>
      <c r="GQ154" s="18"/>
      <c r="GR154" s="18"/>
      <c r="GS154" s="18"/>
      <c r="GT154" s="18"/>
      <c r="GU154" s="18"/>
      <c r="GV154" s="18"/>
      <c r="GW154" s="18"/>
      <c r="GX154" s="18"/>
      <c r="GY154" s="18"/>
      <c r="GZ154" s="18"/>
      <c r="HA154" s="18"/>
      <c r="HB154" s="18"/>
      <c r="HC154" s="18"/>
      <c r="HD154" s="18"/>
      <c r="HE154" s="18"/>
      <c r="HF154" s="18"/>
      <c r="HG154" s="18"/>
      <c r="HH154" s="18"/>
      <c r="HI154" s="18"/>
      <c r="HJ154" s="18"/>
      <c r="HK154" s="18"/>
      <c r="HL154" s="18"/>
      <c r="HM154" s="18"/>
      <c r="HN154" s="18"/>
      <c r="HO154" s="18"/>
      <c r="HP154" s="18"/>
      <c r="HQ154" s="18"/>
      <c r="HR154" s="18"/>
      <c r="HS154" s="18"/>
      <c r="HT154" s="18"/>
      <c r="HU154" s="18"/>
      <c r="HV154" s="18"/>
      <c r="HW154" s="18"/>
      <c r="HX154" s="18"/>
      <c r="HY154" s="18"/>
      <c r="HZ154" s="18"/>
      <c r="IA154" s="18"/>
      <c r="IB154" s="18"/>
      <c r="IC154" s="18"/>
      <c r="ID154" s="18"/>
      <c r="IE154" s="18"/>
      <c r="IF154" s="18"/>
      <c r="IG154" s="18"/>
      <c r="IH154" s="18"/>
      <c r="II154" s="18"/>
      <c r="IJ154" s="18"/>
      <c r="IK154" s="18"/>
      <c r="IL154" s="18"/>
      <c r="IM154" s="18"/>
      <c r="IN154" s="18"/>
      <c r="IO154" s="18"/>
      <c r="IP154" s="18"/>
      <c r="IQ154" s="18"/>
      <c r="IR154" s="18"/>
      <c r="IS154" s="18"/>
      <c r="IT154" s="18"/>
      <c r="IU154" s="18"/>
      <c r="IV154" s="18"/>
      <c r="IW154" s="18"/>
      <c r="IX154" s="18"/>
      <c r="IY154" s="18"/>
      <c r="IZ154" s="18"/>
    </row>
    <row r="155" spans="2:260" s="20" customFormat="1">
      <c r="B155" s="18"/>
      <c r="C155" s="22"/>
      <c r="D155" s="23"/>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8"/>
      <c r="EB155" s="18"/>
      <c r="EC155" s="18"/>
      <c r="ED155" s="18"/>
      <c r="EE155" s="18"/>
      <c r="EF155" s="18"/>
      <c r="EG155" s="18"/>
      <c r="EH155" s="18"/>
      <c r="EI155" s="18"/>
      <c r="EJ155" s="18"/>
      <c r="EK155" s="18"/>
      <c r="EL155" s="18"/>
      <c r="EM155" s="18"/>
      <c r="EN155" s="18"/>
      <c r="EO155" s="18"/>
      <c r="EP155" s="18"/>
      <c r="EQ155" s="18"/>
      <c r="ER155" s="18"/>
      <c r="ES155" s="18"/>
      <c r="ET155" s="18"/>
      <c r="EU155" s="18"/>
      <c r="EV155" s="18"/>
      <c r="EW155" s="18"/>
      <c r="EX155" s="18"/>
      <c r="EY155" s="18"/>
      <c r="EZ155" s="18"/>
      <c r="FA155" s="18"/>
      <c r="FB155" s="18"/>
      <c r="FC155" s="18"/>
      <c r="FD155" s="18"/>
      <c r="FE155" s="18"/>
      <c r="FF155" s="18"/>
      <c r="FG155" s="18"/>
      <c r="FH155" s="18"/>
      <c r="FI155" s="18"/>
      <c r="FJ155" s="18"/>
      <c r="FK155" s="18"/>
      <c r="FL155" s="18"/>
      <c r="FM155" s="18"/>
      <c r="FN155" s="18"/>
      <c r="FO155" s="18"/>
      <c r="FP155" s="18"/>
      <c r="FQ155" s="18"/>
      <c r="FR155" s="18"/>
      <c r="FS155" s="18"/>
      <c r="FT155" s="18"/>
      <c r="FU155" s="18"/>
      <c r="FV155" s="18"/>
      <c r="FW155" s="18"/>
      <c r="FX155" s="18"/>
      <c r="FY155" s="18"/>
      <c r="FZ155" s="18"/>
      <c r="GA155" s="18"/>
      <c r="GB155" s="18"/>
      <c r="GC155" s="18"/>
      <c r="GD155" s="18"/>
      <c r="GE155" s="18"/>
      <c r="GF155" s="18"/>
      <c r="GG155" s="18"/>
      <c r="GH155" s="18"/>
      <c r="GI155" s="18"/>
      <c r="GJ155" s="18"/>
      <c r="GK155" s="18"/>
      <c r="GL155" s="18"/>
      <c r="GM155" s="18"/>
      <c r="GN155" s="18"/>
      <c r="GO155" s="18"/>
      <c r="GP155" s="18"/>
      <c r="GQ155" s="18"/>
      <c r="GR155" s="18"/>
      <c r="GS155" s="18"/>
      <c r="GT155" s="18"/>
      <c r="GU155" s="18"/>
      <c r="GV155" s="18"/>
      <c r="GW155" s="18"/>
      <c r="GX155" s="18"/>
      <c r="GY155" s="18"/>
      <c r="GZ155" s="18"/>
      <c r="HA155" s="18"/>
      <c r="HB155" s="18"/>
      <c r="HC155" s="18"/>
      <c r="HD155" s="18"/>
      <c r="HE155" s="18"/>
      <c r="HF155" s="18"/>
      <c r="HG155" s="18"/>
      <c r="HH155" s="18"/>
      <c r="HI155" s="18"/>
      <c r="HJ155" s="18"/>
      <c r="HK155" s="18"/>
      <c r="HL155" s="18"/>
      <c r="HM155" s="18"/>
      <c r="HN155" s="18"/>
      <c r="HO155" s="18"/>
      <c r="HP155" s="18"/>
      <c r="HQ155" s="18"/>
      <c r="HR155" s="18"/>
      <c r="HS155" s="18"/>
      <c r="HT155" s="18"/>
      <c r="HU155" s="18"/>
      <c r="HV155" s="18"/>
      <c r="HW155" s="18"/>
      <c r="HX155" s="18"/>
      <c r="HY155" s="18"/>
      <c r="HZ155" s="18"/>
      <c r="IA155" s="18"/>
      <c r="IB155" s="18"/>
      <c r="IC155" s="18"/>
      <c r="ID155" s="18"/>
      <c r="IE155" s="18"/>
      <c r="IF155" s="18"/>
      <c r="IG155" s="18"/>
      <c r="IH155" s="18"/>
      <c r="II155" s="18"/>
      <c r="IJ155" s="18"/>
      <c r="IK155" s="18"/>
      <c r="IL155" s="18"/>
      <c r="IM155" s="18"/>
      <c r="IN155" s="18"/>
      <c r="IO155" s="18"/>
      <c r="IP155" s="18"/>
      <c r="IQ155" s="18"/>
      <c r="IR155" s="18"/>
      <c r="IS155" s="18"/>
      <c r="IT155" s="18"/>
      <c r="IU155" s="18"/>
      <c r="IV155" s="18"/>
      <c r="IW155" s="18"/>
      <c r="IX155" s="18"/>
      <c r="IY155" s="18"/>
      <c r="IZ155" s="18"/>
    </row>
    <row r="156" spans="2:260" s="20" customFormat="1">
      <c r="B156" s="18"/>
      <c r="C156" s="22"/>
      <c r="D156" s="23"/>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c r="EM156" s="18"/>
      <c r="EN156" s="18"/>
      <c r="EO156" s="18"/>
      <c r="EP156" s="18"/>
      <c r="EQ156" s="18"/>
      <c r="ER156" s="18"/>
      <c r="ES156" s="18"/>
      <c r="ET156" s="18"/>
      <c r="EU156" s="18"/>
      <c r="EV156" s="18"/>
      <c r="EW156" s="18"/>
      <c r="EX156" s="18"/>
      <c r="EY156" s="18"/>
      <c r="EZ156" s="18"/>
      <c r="FA156" s="18"/>
      <c r="FB156" s="18"/>
      <c r="FC156" s="18"/>
      <c r="FD156" s="18"/>
      <c r="FE156" s="18"/>
      <c r="FF156" s="18"/>
      <c r="FG156" s="18"/>
      <c r="FH156" s="18"/>
      <c r="FI156" s="18"/>
      <c r="FJ156" s="18"/>
      <c r="FK156" s="18"/>
      <c r="FL156" s="18"/>
      <c r="FM156" s="18"/>
      <c r="FN156" s="18"/>
      <c r="FO156" s="18"/>
      <c r="FP156" s="18"/>
      <c r="FQ156" s="18"/>
      <c r="FR156" s="18"/>
      <c r="FS156" s="18"/>
      <c r="FT156" s="18"/>
      <c r="FU156" s="18"/>
      <c r="FV156" s="18"/>
      <c r="FW156" s="18"/>
      <c r="FX156" s="18"/>
      <c r="FY156" s="18"/>
      <c r="FZ156" s="18"/>
      <c r="GA156" s="18"/>
      <c r="GB156" s="18"/>
      <c r="GC156" s="18"/>
      <c r="GD156" s="18"/>
      <c r="GE156" s="18"/>
      <c r="GF156" s="18"/>
      <c r="GG156" s="18"/>
      <c r="GH156" s="18"/>
      <c r="GI156" s="18"/>
      <c r="GJ156" s="18"/>
      <c r="GK156" s="18"/>
      <c r="GL156" s="18"/>
      <c r="GM156" s="18"/>
      <c r="GN156" s="18"/>
      <c r="GO156" s="18"/>
      <c r="GP156" s="18"/>
      <c r="GQ156" s="18"/>
      <c r="GR156" s="18"/>
      <c r="GS156" s="18"/>
      <c r="GT156" s="18"/>
      <c r="GU156" s="18"/>
      <c r="GV156" s="18"/>
      <c r="GW156" s="18"/>
      <c r="GX156" s="18"/>
      <c r="GY156" s="18"/>
      <c r="GZ156" s="18"/>
      <c r="HA156" s="18"/>
      <c r="HB156" s="18"/>
      <c r="HC156" s="18"/>
      <c r="HD156" s="18"/>
      <c r="HE156" s="18"/>
      <c r="HF156" s="18"/>
      <c r="HG156" s="18"/>
      <c r="HH156" s="18"/>
      <c r="HI156" s="18"/>
      <c r="HJ156" s="18"/>
      <c r="HK156" s="18"/>
      <c r="HL156" s="18"/>
      <c r="HM156" s="18"/>
      <c r="HN156" s="18"/>
      <c r="HO156" s="18"/>
      <c r="HP156" s="18"/>
      <c r="HQ156" s="18"/>
      <c r="HR156" s="18"/>
      <c r="HS156" s="18"/>
      <c r="HT156" s="18"/>
      <c r="HU156" s="18"/>
      <c r="HV156" s="18"/>
      <c r="HW156" s="18"/>
      <c r="HX156" s="18"/>
      <c r="HY156" s="18"/>
      <c r="HZ156" s="18"/>
      <c r="IA156" s="18"/>
      <c r="IB156" s="18"/>
      <c r="IC156" s="18"/>
      <c r="ID156" s="18"/>
      <c r="IE156" s="18"/>
      <c r="IF156" s="18"/>
      <c r="IG156" s="18"/>
      <c r="IH156" s="18"/>
      <c r="II156" s="18"/>
      <c r="IJ156" s="18"/>
      <c r="IK156" s="18"/>
      <c r="IL156" s="18"/>
      <c r="IM156" s="18"/>
      <c r="IN156" s="18"/>
      <c r="IO156" s="18"/>
      <c r="IP156" s="18"/>
      <c r="IQ156" s="18"/>
      <c r="IR156" s="18"/>
      <c r="IS156" s="18"/>
      <c r="IT156" s="18"/>
      <c r="IU156" s="18"/>
      <c r="IV156" s="18"/>
      <c r="IW156" s="18"/>
      <c r="IX156" s="18"/>
      <c r="IY156" s="18"/>
      <c r="IZ156" s="18"/>
    </row>
    <row r="157" spans="2:260" s="20" customFormat="1">
      <c r="B157" s="18"/>
      <c r="C157" s="22"/>
      <c r="D157" s="23"/>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c r="CZ157" s="18"/>
      <c r="DA157" s="18"/>
      <c r="DB157" s="18"/>
      <c r="DC157" s="18"/>
      <c r="DD157" s="18"/>
      <c r="DE157" s="18"/>
      <c r="DF157" s="18"/>
      <c r="DG157" s="18"/>
      <c r="DH157" s="18"/>
      <c r="DI157" s="18"/>
      <c r="DJ157" s="18"/>
      <c r="DK157" s="18"/>
      <c r="DL157" s="18"/>
      <c r="DM157" s="18"/>
      <c r="DN157" s="18"/>
      <c r="DO157" s="18"/>
      <c r="DP157" s="18"/>
      <c r="DQ157" s="18"/>
      <c r="DR157" s="18"/>
      <c r="DS157" s="18"/>
      <c r="DT157" s="18"/>
      <c r="DU157" s="18"/>
      <c r="DV157" s="18"/>
      <c r="DW157" s="18"/>
      <c r="DX157" s="18"/>
      <c r="DY157" s="18"/>
      <c r="DZ157" s="18"/>
      <c r="EA157" s="18"/>
      <c r="EB157" s="18"/>
      <c r="EC157" s="18"/>
      <c r="ED157" s="18"/>
      <c r="EE157" s="18"/>
      <c r="EF157" s="18"/>
      <c r="EG157" s="18"/>
      <c r="EH157" s="18"/>
      <c r="EI157" s="18"/>
      <c r="EJ157" s="18"/>
      <c r="EK157" s="18"/>
      <c r="EL157" s="18"/>
      <c r="EM157" s="18"/>
      <c r="EN157" s="18"/>
      <c r="EO157" s="18"/>
      <c r="EP157" s="18"/>
      <c r="EQ157" s="18"/>
      <c r="ER157" s="18"/>
      <c r="ES157" s="18"/>
      <c r="ET157" s="18"/>
      <c r="EU157" s="18"/>
      <c r="EV157" s="18"/>
      <c r="EW157" s="18"/>
      <c r="EX157" s="18"/>
      <c r="EY157" s="18"/>
      <c r="EZ157" s="18"/>
      <c r="FA157" s="18"/>
      <c r="FB157" s="18"/>
      <c r="FC157" s="18"/>
      <c r="FD157" s="18"/>
      <c r="FE157" s="18"/>
      <c r="FF157" s="18"/>
      <c r="FG157" s="18"/>
      <c r="FH157" s="18"/>
      <c r="FI157" s="18"/>
      <c r="FJ157" s="18"/>
      <c r="FK157" s="18"/>
      <c r="FL157" s="18"/>
      <c r="FM157" s="18"/>
      <c r="FN157" s="18"/>
      <c r="FO157" s="18"/>
      <c r="FP157" s="18"/>
      <c r="FQ157" s="18"/>
      <c r="FR157" s="18"/>
      <c r="FS157" s="18"/>
      <c r="FT157" s="18"/>
      <c r="FU157" s="18"/>
      <c r="FV157" s="18"/>
      <c r="FW157" s="18"/>
      <c r="FX157" s="18"/>
      <c r="FY157" s="18"/>
      <c r="FZ157" s="18"/>
      <c r="GA157" s="18"/>
      <c r="GB157" s="18"/>
      <c r="GC157" s="18"/>
      <c r="GD157" s="18"/>
      <c r="GE157" s="18"/>
      <c r="GF157" s="18"/>
      <c r="GG157" s="18"/>
      <c r="GH157" s="18"/>
      <c r="GI157" s="18"/>
      <c r="GJ157" s="18"/>
      <c r="GK157" s="18"/>
      <c r="GL157" s="18"/>
      <c r="GM157" s="18"/>
      <c r="GN157" s="18"/>
      <c r="GO157" s="18"/>
      <c r="GP157" s="18"/>
      <c r="GQ157" s="18"/>
      <c r="GR157" s="18"/>
      <c r="GS157" s="18"/>
      <c r="GT157" s="18"/>
      <c r="GU157" s="18"/>
      <c r="GV157" s="18"/>
      <c r="GW157" s="18"/>
      <c r="GX157" s="18"/>
      <c r="GY157" s="18"/>
      <c r="GZ157" s="18"/>
      <c r="HA157" s="18"/>
      <c r="HB157" s="18"/>
      <c r="HC157" s="18"/>
      <c r="HD157" s="18"/>
      <c r="HE157" s="18"/>
      <c r="HF157" s="18"/>
      <c r="HG157" s="18"/>
      <c r="HH157" s="18"/>
      <c r="HI157" s="18"/>
      <c r="HJ157" s="18"/>
      <c r="HK157" s="18"/>
      <c r="HL157" s="18"/>
      <c r="HM157" s="18"/>
      <c r="HN157" s="18"/>
      <c r="HO157" s="18"/>
      <c r="HP157" s="18"/>
      <c r="HQ157" s="18"/>
      <c r="HR157" s="18"/>
      <c r="HS157" s="18"/>
      <c r="HT157" s="18"/>
      <c r="HU157" s="18"/>
      <c r="HV157" s="18"/>
      <c r="HW157" s="18"/>
      <c r="HX157" s="18"/>
      <c r="HY157" s="18"/>
      <c r="HZ157" s="18"/>
      <c r="IA157" s="18"/>
      <c r="IB157" s="18"/>
      <c r="IC157" s="18"/>
      <c r="ID157" s="18"/>
      <c r="IE157" s="18"/>
      <c r="IF157" s="18"/>
      <c r="IG157" s="18"/>
      <c r="IH157" s="18"/>
      <c r="II157" s="18"/>
      <c r="IJ157" s="18"/>
      <c r="IK157" s="18"/>
      <c r="IL157" s="18"/>
      <c r="IM157" s="18"/>
      <c r="IN157" s="18"/>
      <c r="IO157" s="18"/>
      <c r="IP157" s="18"/>
      <c r="IQ157" s="18"/>
      <c r="IR157" s="18"/>
      <c r="IS157" s="18"/>
      <c r="IT157" s="18"/>
      <c r="IU157" s="18"/>
      <c r="IV157" s="18"/>
      <c r="IW157" s="18"/>
      <c r="IX157" s="18"/>
      <c r="IY157" s="18"/>
      <c r="IZ157" s="18"/>
    </row>
    <row r="158" spans="2:260" s="20" customFormat="1">
      <c r="B158" s="18"/>
      <c r="C158" s="22"/>
      <c r="D158" s="23"/>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c r="DK158" s="18"/>
      <c r="DL158" s="18"/>
      <c r="DM158" s="18"/>
      <c r="DN158" s="18"/>
      <c r="DO158" s="18"/>
      <c r="DP158" s="18"/>
      <c r="DQ158" s="18"/>
      <c r="DR158" s="18"/>
      <c r="DS158" s="18"/>
      <c r="DT158" s="18"/>
      <c r="DU158" s="18"/>
      <c r="DV158" s="18"/>
      <c r="DW158" s="18"/>
      <c r="DX158" s="18"/>
      <c r="DY158" s="18"/>
      <c r="DZ158" s="18"/>
      <c r="EA158" s="18"/>
      <c r="EB158" s="18"/>
      <c r="EC158" s="18"/>
      <c r="ED158" s="18"/>
      <c r="EE158" s="18"/>
      <c r="EF158" s="18"/>
      <c r="EG158" s="18"/>
      <c r="EH158" s="18"/>
      <c r="EI158" s="18"/>
      <c r="EJ158" s="18"/>
      <c r="EK158" s="18"/>
      <c r="EL158" s="18"/>
      <c r="EM158" s="18"/>
      <c r="EN158" s="18"/>
      <c r="EO158" s="18"/>
      <c r="EP158" s="18"/>
      <c r="EQ158" s="18"/>
      <c r="ER158" s="18"/>
      <c r="ES158" s="18"/>
      <c r="ET158" s="18"/>
      <c r="EU158" s="18"/>
      <c r="EV158" s="18"/>
      <c r="EW158" s="18"/>
      <c r="EX158" s="18"/>
      <c r="EY158" s="18"/>
      <c r="EZ158" s="18"/>
      <c r="FA158" s="18"/>
      <c r="FB158" s="18"/>
      <c r="FC158" s="18"/>
      <c r="FD158" s="18"/>
      <c r="FE158" s="18"/>
      <c r="FF158" s="18"/>
      <c r="FG158" s="18"/>
      <c r="FH158" s="18"/>
      <c r="FI158" s="18"/>
      <c r="FJ158" s="18"/>
      <c r="FK158" s="18"/>
      <c r="FL158" s="18"/>
      <c r="FM158" s="18"/>
      <c r="FN158" s="18"/>
      <c r="FO158" s="18"/>
      <c r="FP158" s="18"/>
      <c r="FQ158" s="18"/>
      <c r="FR158" s="18"/>
      <c r="FS158" s="18"/>
      <c r="FT158" s="18"/>
      <c r="FU158" s="18"/>
      <c r="FV158" s="18"/>
      <c r="FW158" s="18"/>
      <c r="FX158" s="18"/>
      <c r="FY158" s="18"/>
      <c r="FZ158" s="18"/>
      <c r="GA158" s="18"/>
      <c r="GB158" s="18"/>
      <c r="GC158" s="18"/>
      <c r="GD158" s="18"/>
      <c r="GE158" s="18"/>
      <c r="GF158" s="18"/>
      <c r="GG158" s="18"/>
      <c r="GH158" s="18"/>
      <c r="GI158" s="18"/>
      <c r="GJ158" s="18"/>
      <c r="GK158" s="18"/>
      <c r="GL158" s="18"/>
      <c r="GM158" s="18"/>
      <c r="GN158" s="18"/>
      <c r="GO158" s="18"/>
      <c r="GP158" s="18"/>
      <c r="GQ158" s="18"/>
      <c r="GR158" s="18"/>
      <c r="GS158" s="18"/>
      <c r="GT158" s="18"/>
      <c r="GU158" s="18"/>
      <c r="GV158" s="18"/>
      <c r="GW158" s="18"/>
      <c r="GX158" s="18"/>
      <c r="GY158" s="18"/>
      <c r="GZ158" s="18"/>
      <c r="HA158" s="18"/>
      <c r="HB158" s="18"/>
      <c r="HC158" s="18"/>
      <c r="HD158" s="18"/>
      <c r="HE158" s="18"/>
      <c r="HF158" s="18"/>
      <c r="HG158" s="18"/>
      <c r="HH158" s="18"/>
      <c r="HI158" s="18"/>
      <c r="HJ158" s="18"/>
      <c r="HK158" s="18"/>
      <c r="HL158" s="18"/>
      <c r="HM158" s="18"/>
      <c r="HN158" s="18"/>
      <c r="HO158" s="18"/>
      <c r="HP158" s="18"/>
      <c r="HQ158" s="18"/>
      <c r="HR158" s="18"/>
      <c r="HS158" s="18"/>
      <c r="HT158" s="18"/>
      <c r="HU158" s="18"/>
      <c r="HV158" s="18"/>
      <c r="HW158" s="18"/>
      <c r="HX158" s="18"/>
      <c r="HY158" s="18"/>
      <c r="HZ158" s="18"/>
      <c r="IA158" s="18"/>
      <c r="IB158" s="18"/>
      <c r="IC158" s="18"/>
      <c r="ID158" s="18"/>
      <c r="IE158" s="18"/>
      <c r="IF158" s="18"/>
      <c r="IG158" s="18"/>
      <c r="IH158" s="18"/>
      <c r="II158" s="18"/>
      <c r="IJ158" s="18"/>
      <c r="IK158" s="18"/>
      <c r="IL158" s="18"/>
      <c r="IM158" s="18"/>
      <c r="IN158" s="18"/>
      <c r="IO158" s="18"/>
      <c r="IP158" s="18"/>
      <c r="IQ158" s="18"/>
      <c r="IR158" s="18"/>
      <c r="IS158" s="18"/>
      <c r="IT158" s="18"/>
      <c r="IU158" s="18"/>
      <c r="IV158" s="18"/>
      <c r="IW158" s="18"/>
      <c r="IX158" s="18"/>
      <c r="IY158" s="18"/>
      <c r="IZ158" s="18"/>
    </row>
    <row r="159" spans="2:260" s="20" customFormat="1">
      <c r="B159" s="18"/>
      <c r="C159" s="22"/>
      <c r="D159" s="23"/>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c r="DK159" s="18"/>
      <c r="DL159" s="18"/>
      <c r="DM159" s="18"/>
      <c r="DN159" s="18"/>
      <c r="DO159" s="18"/>
      <c r="DP159" s="18"/>
      <c r="DQ159" s="18"/>
      <c r="DR159" s="18"/>
      <c r="DS159" s="18"/>
      <c r="DT159" s="18"/>
      <c r="DU159" s="18"/>
      <c r="DV159" s="18"/>
      <c r="DW159" s="18"/>
      <c r="DX159" s="18"/>
      <c r="DY159" s="18"/>
      <c r="DZ159" s="18"/>
      <c r="EA159" s="18"/>
      <c r="EB159" s="18"/>
      <c r="EC159" s="18"/>
      <c r="ED159" s="18"/>
      <c r="EE159" s="18"/>
      <c r="EF159" s="18"/>
      <c r="EG159" s="18"/>
      <c r="EH159" s="18"/>
      <c r="EI159" s="18"/>
      <c r="EJ159" s="18"/>
      <c r="EK159" s="18"/>
      <c r="EL159" s="18"/>
      <c r="EM159" s="18"/>
      <c r="EN159" s="18"/>
      <c r="EO159" s="18"/>
      <c r="EP159" s="18"/>
      <c r="EQ159" s="18"/>
      <c r="ER159" s="18"/>
      <c r="ES159" s="18"/>
      <c r="ET159" s="18"/>
      <c r="EU159" s="18"/>
      <c r="EV159" s="18"/>
      <c r="EW159" s="18"/>
      <c r="EX159" s="18"/>
      <c r="EY159" s="18"/>
      <c r="EZ159" s="18"/>
      <c r="FA159" s="18"/>
      <c r="FB159" s="18"/>
      <c r="FC159" s="18"/>
      <c r="FD159" s="18"/>
      <c r="FE159" s="18"/>
      <c r="FF159" s="18"/>
      <c r="FG159" s="18"/>
      <c r="FH159" s="18"/>
      <c r="FI159" s="18"/>
      <c r="FJ159" s="18"/>
      <c r="FK159" s="18"/>
      <c r="FL159" s="18"/>
      <c r="FM159" s="18"/>
      <c r="FN159" s="18"/>
      <c r="FO159" s="18"/>
      <c r="FP159" s="18"/>
      <c r="FQ159" s="18"/>
      <c r="FR159" s="18"/>
      <c r="FS159" s="18"/>
      <c r="FT159" s="18"/>
      <c r="FU159" s="18"/>
      <c r="FV159" s="18"/>
      <c r="FW159" s="18"/>
      <c r="FX159" s="18"/>
      <c r="FY159" s="18"/>
      <c r="FZ159" s="18"/>
      <c r="GA159" s="18"/>
      <c r="GB159" s="18"/>
      <c r="GC159" s="18"/>
      <c r="GD159" s="18"/>
      <c r="GE159" s="18"/>
      <c r="GF159" s="18"/>
      <c r="GG159" s="18"/>
      <c r="GH159" s="18"/>
      <c r="GI159" s="18"/>
      <c r="GJ159" s="18"/>
      <c r="GK159" s="18"/>
      <c r="GL159" s="18"/>
      <c r="GM159" s="18"/>
      <c r="GN159" s="18"/>
      <c r="GO159" s="18"/>
      <c r="GP159" s="18"/>
      <c r="GQ159" s="18"/>
      <c r="GR159" s="18"/>
      <c r="GS159" s="18"/>
      <c r="GT159" s="18"/>
      <c r="GU159" s="18"/>
      <c r="GV159" s="18"/>
      <c r="GW159" s="18"/>
      <c r="GX159" s="18"/>
      <c r="GY159" s="18"/>
      <c r="GZ159" s="18"/>
      <c r="HA159" s="18"/>
      <c r="HB159" s="18"/>
      <c r="HC159" s="18"/>
      <c r="HD159" s="18"/>
      <c r="HE159" s="18"/>
      <c r="HF159" s="18"/>
      <c r="HG159" s="18"/>
      <c r="HH159" s="18"/>
      <c r="HI159" s="18"/>
      <c r="HJ159" s="18"/>
      <c r="HK159" s="18"/>
      <c r="HL159" s="18"/>
      <c r="HM159" s="18"/>
      <c r="HN159" s="18"/>
      <c r="HO159" s="18"/>
      <c r="HP159" s="18"/>
      <c r="HQ159" s="18"/>
      <c r="HR159" s="18"/>
      <c r="HS159" s="18"/>
      <c r="HT159" s="18"/>
      <c r="HU159" s="18"/>
      <c r="HV159" s="18"/>
      <c r="HW159" s="18"/>
      <c r="HX159" s="18"/>
      <c r="HY159" s="18"/>
      <c r="HZ159" s="18"/>
      <c r="IA159" s="18"/>
      <c r="IB159" s="18"/>
      <c r="IC159" s="18"/>
      <c r="ID159" s="18"/>
      <c r="IE159" s="18"/>
      <c r="IF159" s="18"/>
      <c r="IG159" s="18"/>
      <c r="IH159" s="18"/>
      <c r="II159" s="18"/>
      <c r="IJ159" s="18"/>
      <c r="IK159" s="18"/>
      <c r="IL159" s="18"/>
      <c r="IM159" s="18"/>
      <c r="IN159" s="18"/>
      <c r="IO159" s="18"/>
      <c r="IP159" s="18"/>
      <c r="IQ159" s="18"/>
      <c r="IR159" s="18"/>
      <c r="IS159" s="18"/>
      <c r="IT159" s="18"/>
      <c r="IU159" s="18"/>
      <c r="IV159" s="18"/>
      <c r="IW159" s="18"/>
      <c r="IX159" s="18"/>
      <c r="IY159" s="18"/>
      <c r="IZ159" s="18"/>
    </row>
    <row r="160" spans="2:260" s="20" customFormat="1">
      <c r="B160" s="18"/>
      <c r="C160" s="22"/>
      <c r="D160" s="23"/>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c r="DK160" s="18"/>
      <c r="DL160" s="18"/>
      <c r="DM160" s="18"/>
      <c r="DN160" s="18"/>
      <c r="DO160" s="18"/>
      <c r="DP160" s="18"/>
      <c r="DQ160" s="18"/>
      <c r="DR160" s="18"/>
      <c r="DS160" s="18"/>
      <c r="DT160" s="18"/>
      <c r="DU160" s="18"/>
      <c r="DV160" s="18"/>
      <c r="DW160" s="18"/>
      <c r="DX160" s="18"/>
      <c r="DY160" s="18"/>
      <c r="DZ160" s="18"/>
      <c r="EA160" s="18"/>
      <c r="EB160" s="18"/>
      <c r="EC160" s="18"/>
      <c r="ED160" s="18"/>
      <c r="EE160" s="18"/>
      <c r="EF160" s="18"/>
      <c r="EG160" s="18"/>
      <c r="EH160" s="18"/>
      <c r="EI160" s="18"/>
      <c r="EJ160" s="18"/>
      <c r="EK160" s="18"/>
      <c r="EL160" s="18"/>
      <c r="EM160" s="18"/>
      <c r="EN160" s="18"/>
      <c r="EO160" s="18"/>
      <c r="EP160" s="18"/>
      <c r="EQ160" s="18"/>
      <c r="ER160" s="18"/>
      <c r="ES160" s="18"/>
      <c r="ET160" s="18"/>
      <c r="EU160" s="18"/>
      <c r="EV160" s="18"/>
      <c r="EW160" s="18"/>
      <c r="EX160" s="18"/>
      <c r="EY160" s="18"/>
      <c r="EZ160" s="18"/>
      <c r="FA160" s="18"/>
      <c r="FB160" s="18"/>
      <c r="FC160" s="18"/>
      <c r="FD160" s="18"/>
      <c r="FE160" s="18"/>
      <c r="FF160" s="18"/>
      <c r="FG160" s="18"/>
      <c r="FH160" s="18"/>
      <c r="FI160" s="18"/>
      <c r="FJ160" s="18"/>
      <c r="FK160" s="18"/>
      <c r="FL160" s="18"/>
      <c r="FM160" s="18"/>
      <c r="FN160" s="18"/>
      <c r="FO160" s="18"/>
      <c r="FP160" s="18"/>
      <c r="FQ160" s="18"/>
      <c r="FR160" s="18"/>
      <c r="FS160" s="18"/>
      <c r="FT160" s="18"/>
      <c r="FU160" s="18"/>
      <c r="FV160" s="18"/>
      <c r="FW160" s="18"/>
      <c r="FX160" s="18"/>
      <c r="FY160" s="18"/>
      <c r="FZ160" s="18"/>
      <c r="GA160" s="18"/>
      <c r="GB160" s="18"/>
      <c r="GC160" s="18"/>
      <c r="GD160" s="18"/>
      <c r="GE160" s="18"/>
      <c r="GF160" s="18"/>
      <c r="GG160" s="18"/>
      <c r="GH160" s="18"/>
      <c r="GI160" s="18"/>
      <c r="GJ160" s="18"/>
      <c r="GK160" s="18"/>
      <c r="GL160" s="18"/>
      <c r="GM160" s="18"/>
      <c r="GN160" s="18"/>
      <c r="GO160" s="18"/>
      <c r="GP160" s="18"/>
      <c r="GQ160" s="18"/>
      <c r="GR160" s="18"/>
      <c r="GS160" s="18"/>
      <c r="GT160" s="18"/>
      <c r="GU160" s="18"/>
      <c r="GV160" s="18"/>
      <c r="GW160" s="18"/>
      <c r="GX160" s="18"/>
      <c r="GY160" s="18"/>
      <c r="GZ160" s="18"/>
      <c r="HA160" s="18"/>
      <c r="HB160" s="18"/>
      <c r="HC160" s="18"/>
      <c r="HD160" s="18"/>
      <c r="HE160" s="18"/>
      <c r="HF160" s="18"/>
      <c r="HG160" s="18"/>
      <c r="HH160" s="18"/>
      <c r="HI160" s="18"/>
      <c r="HJ160" s="18"/>
      <c r="HK160" s="18"/>
      <c r="HL160" s="18"/>
      <c r="HM160" s="18"/>
      <c r="HN160" s="18"/>
      <c r="HO160" s="18"/>
      <c r="HP160" s="18"/>
      <c r="HQ160" s="18"/>
      <c r="HR160" s="18"/>
      <c r="HS160" s="18"/>
      <c r="HT160" s="18"/>
      <c r="HU160" s="18"/>
      <c r="HV160" s="18"/>
      <c r="HW160" s="18"/>
      <c r="HX160" s="18"/>
      <c r="HY160" s="18"/>
      <c r="HZ160" s="18"/>
      <c r="IA160" s="18"/>
      <c r="IB160" s="18"/>
      <c r="IC160" s="18"/>
      <c r="ID160" s="18"/>
      <c r="IE160" s="18"/>
      <c r="IF160" s="18"/>
      <c r="IG160" s="18"/>
      <c r="IH160" s="18"/>
      <c r="II160" s="18"/>
      <c r="IJ160" s="18"/>
      <c r="IK160" s="18"/>
      <c r="IL160" s="18"/>
      <c r="IM160" s="18"/>
      <c r="IN160" s="18"/>
      <c r="IO160" s="18"/>
      <c r="IP160" s="18"/>
      <c r="IQ160" s="18"/>
      <c r="IR160" s="18"/>
      <c r="IS160" s="18"/>
      <c r="IT160" s="18"/>
      <c r="IU160" s="18"/>
      <c r="IV160" s="18"/>
      <c r="IW160" s="18"/>
      <c r="IX160" s="18"/>
      <c r="IY160" s="18"/>
      <c r="IZ160" s="18"/>
    </row>
    <row r="161" spans="2:260" s="20" customFormat="1">
      <c r="B161" s="18"/>
      <c r="C161" s="22"/>
      <c r="D161" s="23"/>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c r="CZ161" s="18"/>
      <c r="DA161" s="18"/>
      <c r="DB161" s="18"/>
      <c r="DC161" s="18"/>
      <c r="DD161" s="18"/>
      <c r="DE161" s="18"/>
      <c r="DF161" s="18"/>
      <c r="DG161" s="18"/>
      <c r="DH161" s="18"/>
      <c r="DI161" s="18"/>
      <c r="DJ161" s="18"/>
      <c r="DK161" s="18"/>
      <c r="DL161" s="18"/>
      <c r="DM161" s="18"/>
      <c r="DN161" s="18"/>
      <c r="DO161" s="18"/>
      <c r="DP161" s="18"/>
      <c r="DQ161" s="18"/>
      <c r="DR161" s="18"/>
      <c r="DS161" s="18"/>
      <c r="DT161" s="18"/>
      <c r="DU161" s="18"/>
      <c r="DV161" s="18"/>
      <c r="DW161" s="18"/>
      <c r="DX161" s="18"/>
      <c r="DY161" s="18"/>
      <c r="DZ161" s="18"/>
      <c r="EA161" s="18"/>
      <c r="EB161" s="18"/>
      <c r="EC161" s="18"/>
      <c r="ED161" s="18"/>
      <c r="EE161" s="18"/>
      <c r="EF161" s="18"/>
      <c r="EG161" s="18"/>
      <c r="EH161" s="18"/>
      <c r="EI161" s="18"/>
      <c r="EJ161" s="18"/>
      <c r="EK161" s="18"/>
      <c r="EL161" s="18"/>
      <c r="EM161" s="18"/>
      <c r="EN161" s="18"/>
      <c r="EO161" s="18"/>
      <c r="EP161" s="18"/>
      <c r="EQ161" s="18"/>
      <c r="ER161" s="18"/>
      <c r="ES161" s="18"/>
      <c r="ET161" s="18"/>
      <c r="EU161" s="18"/>
      <c r="EV161" s="18"/>
      <c r="EW161" s="18"/>
      <c r="EX161" s="18"/>
      <c r="EY161" s="18"/>
      <c r="EZ161" s="18"/>
      <c r="FA161" s="18"/>
      <c r="FB161" s="18"/>
      <c r="FC161" s="18"/>
      <c r="FD161" s="18"/>
      <c r="FE161" s="18"/>
      <c r="FF161" s="18"/>
      <c r="FG161" s="18"/>
      <c r="FH161" s="18"/>
      <c r="FI161" s="18"/>
      <c r="FJ161" s="18"/>
      <c r="FK161" s="18"/>
      <c r="FL161" s="18"/>
      <c r="FM161" s="18"/>
      <c r="FN161" s="18"/>
      <c r="FO161" s="18"/>
      <c r="FP161" s="18"/>
      <c r="FQ161" s="18"/>
      <c r="FR161" s="18"/>
      <c r="FS161" s="18"/>
      <c r="FT161" s="18"/>
      <c r="FU161" s="18"/>
      <c r="FV161" s="18"/>
      <c r="FW161" s="18"/>
      <c r="FX161" s="18"/>
      <c r="FY161" s="18"/>
      <c r="FZ161" s="18"/>
      <c r="GA161" s="18"/>
      <c r="GB161" s="18"/>
      <c r="GC161" s="18"/>
      <c r="GD161" s="18"/>
      <c r="GE161" s="18"/>
      <c r="GF161" s="18"/>
      <c r="GG161" s="18"/>
      <c r="GH161" s="18"/>
      <c r="GI161" s="18"/>
      <c r="GJ161" s="18"/>
      <c r="GK161" s="18"/>
      <c r="GL161" s="18"/>
      <c r="GM161" s="18"/>
      <c r="GN161" s="18"/>
      <c r="GO161" s="18"/>
      <c r="GP161" s="18"/>
      <c r="GQ161" s="18"/>
      <c r="GR161" s="18"/>
      <c r="GS161" s="18"/>
      <c r="GT161" s="18"/>
      <c r="GU161" s="18"/>
      <c r="GV161" s="18"/>
      <c r="GW161" s="18"/>
      <c r="GX161" s="18"/>
      <c r="GY161" s="18"/>
      <c r="GZ161" s="18"/>
      <c r="HA161" s="18"/>
      <c r="HB161" s="18"/>
      <c r="HC161" s="18"/>
      <c r="HD161" s="18"/>
      <c r="HE161" s="18"/>
      <c r="HF161" s="18"/>
      <c r="HG161" s="18"/>
      <c r="HH161" s="18"/>
      <c r="HI161" s="18"/>
      <c r="HJ161" s="18"/>
      <c r="HK161" s="18"/>
      <c r="HL161" s="18"/>
      <c r="HM161" s="18"/>
      <c r="HN161" s="18"/>
      <c r="HO161" s="18"/>
      <c r="HP161" s="18"/>
      <c r="HQ161" s="18"/>
      <c r="HR161" s="18"/>
      <c r="HS161" s="18"/>
      <c r="HT161" s="18"/>
      <c r="HU161" s="18"/>
      <c r="HV161" s="18"/>
      <c r="HW161" s="18"/>
      <c r="HX161" s="18"/>
      <c r="HY161" s="18"/>
      <c r="HZ161" s="18"/>
      <c r="IA161" s="18"/>
      <c r="IB161" s="18"/>
      <c r="IC161" s="18"/>
      <c r="ID161" s="18"/>
      <c r="IE161" s="18"/>
      <c r="IF161" s="18"/>
      <c r="IG161" s="18"/>
      <c r="IH161" s="18"/>
      <c r="II161" s="18"/>
      <c r="IJ161" s="18"/>
      <c r="IK161" s="18"/>
      <c r="IL161" s="18"/>
      <c r="IM161" s="18"/>
      <c r="IN161" s="18"/>
      <c r="IO161" s="18"/>
      <c r="IP161" s="18"/>
      <c r="IQ161" s="18"/>
      <c r="IR161" s="18"/>
      <c r="IS161" s="18"/>
      <c r="IT161" s="18"/>
      <c r="IU161" s="18"/>
      <c r="IV161" s="18"/>
      <c r="IW161" s="18"/>
      <c r="IX161" s="18"/>
      <c r="IY161" s="18"/>
      <c r="IZ161" s="18"/>
    </row>
    <row r="162" spans="2:260" s="20" customFormat="1">
      <c r="B162" s="18"/>
      <c r="C162" s="22"/>
      <c r="D162" s="23"/>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c r="DK162" s="18"/>
      <c r="DL162" s="18"/>
      <c r="DM162" s="18"/>
      <c r="DN162" s="18"/>
      <c r="DO162" s="18"/>
      <c r="DP162" s="18"/>
      <c r="DQ162" s="18"/>
      <c r="DR162" s="18"/>
      <c r="DS162" s="18"/>
      <c r="DT162" s="18"/>
      <c r="DU162" s="18"/>
      <c r="DV162" s="18"/>
      <c r="DW162" s="18"/>
      <c r="DX162" s="18"/>
      <c r="DY162" s="18"/>
      <c r="DZ162" s="18"/>
      <c r="EA162" s="18"/>
      <c r="EB162" s="18"/>
      <c r="EC162" s="18"/>
      <c r="ED162" s="18"/>
      <c r="EE162" s="18"/>
      <c r="EF162" s="18"/>
      <c r="EG162" s="18"/>
      <c r="EH162" s="18"/>
      <c r="EI162" s="18"/>
      <c r="EJ162" s="18"/>
      <c r="EK162" s="18"/>
      <c r="EL162" s="18"/>
      <c r="EM162" s="18"/>
      <c r="EN162" s="18"/>
      <c r="EO162" s="18"/>
      <c r="EP162" s="18"/>
      <c r="EQ162" s="18"/>
      <c r="ER162" s="18"/>
      <c r="ES162" s="18"/>
      <c r="ET162" s="18"/>
      <c r="EU162" s="18"/>
      <c r="EV162" s="18"/>
      <c r="EW162" s="18"/>
      <c r="EX162" s="18"/>
      <c r="EY162" s="18"/>
      <c r="EZ162" s="18"/>
      <c r="FA162" s="18"/>
      <c r="FB162" s="18"/>
      <c r="FC162" s="18"/>
      <c r="FD162" s="18"/>
      <c r="FE162" s="18"/>
      <c r="FF162" s="18"/>
      <c r="FG162" s="18"/>
      <c r="FH162" s="18"/>
      <c r="FI162" s="18"/>
      <c r="FJ162" s="18"/>
      <c r="FK162" s="18"/>
      <c r="FL162" s="18"/>
      <c r="FM162" s="18"/>
      <c r="FN162" s="18"/>
      <c r="FO162" s="18"/>
      <c r="FP162" s="18"/>
      <c r="FQ162" s="18"/>
      <c r="FR162" s="18"/>
      <c r="FS162" s="18"/>
      <c r="FT162" s="18"/>
      <c r="FU162" s="18"/>
      <c r="FV162" s="18"/>
      <c r="FW162" s="18"/>
      <c r="FX162" s="18"/>
      <c r="FY162" s="18"/>
      <c r="FZ162" s="18"/>
      <c r="GA162" s="18"/>
      <c r="GB162" s="18"/>
      <c r="GC162" s="18"/>
      <c r="GD162" s="18"/>
      <c r="GE162" s="18"/>
      <c r="GF162" s="18"/>
      <c r="GG162" s="18"/>
      <c r="GH162" s="18"/>
      <c r="GI162" s="18"/>
      <c r="GJ162" s="18"/>
      <c r="GK162" s="18"/>
      <c r="GL162" s="18"/>
      <c r="GM162" s="18"/>
      <c r="GN162" s="18"/>
      <c r="GO162" s="18"/>
      <c r="GP162" s="18"/>
      <c r="GQ162" s="18"/>
      <c r="GR162" s="18"/>
      <c r="GS162" s="18"/>
      <c r="GT162" s="18"/>
      <c r="GU162" s="18"/>
      <c r="GV162" s="18"/>
      <c r="GW162" s="18"/>
      <c r="GX162" s="18"/>
      <c r="GY162" s="18"/>
      <c r="GZ162" s="18"/>
      <c r="HA162" s="18"/>
      <c r="HB162" s="18"/>
      <c r="HC162" s="18"/>
      <c r="HD162" s="18"/>
      <c r="HE162" s="18"/>
      <c r="HF162" s="18"/>
      <c r="HG162" s="18"/>
      <c r="HH162" s="18"/>
      <c r="HI162" s="18"/>
      <c r="HJ162" s="18"/>
      <c r="HK162" s="18"/>
      <c r="HL162" s="18"/>
      <c r="HM162" s="18"/>
      <c r="HN162" s="18"/>
      <c r="HO162" s="18"/>
      <c r="HP162" s="18"/>
      <c r="HQ162" s="18"/>
      <c r="HR162" s="18"/>
      <c r="HS162" s="18"/>
      <c r="HT162" s="18"/>
      <c r="HU162" s="18"/>
      <c r="HV162" s="18"/>
      <c r="HW162" s="18"/>
      <c r="HX162" s="18"/>
      <c r="HY162" s="18"/>
      <c r="HZ162" s="18"/>
      <c r="IA162" s="18"/>
      <c r="IB162" s="18"/>
      <c r="IC162" s="18"/>
      <c r="ID162" s="18"/>
      <c r="IE162" s="18"/>
      <c r="IF162" s="18"/>
      <c r="IG162" s="18"/>
      <c r="IH162" s="18"/>
      <c r="II162" s="18"/>
      <c r="IJ162" s="18"/>
      <c r="IK162" s="18"/>
      <c r="IL162" s="18"/>
      <c r="IM162" s="18"/>
      <c r="IN162" s="18"/>
      <c r="IO162" s="18"/>
      <c r="IP162" s="18"/>
      <c r="IQ162" s="18"/>
      <c r="IR162" s="18"/>
      <c r="IS162" s="18"/>
      <c r="IT162" s="18"/>
      <c r="IU162" s="18"/>
      <c r="IV162" s="18"/>
      <c r="IW162" s="18"/>
      <c r="IX162" s="18"/>
      <c r="IY162" s="18"/>
      <c r="IZ162" s="18"/>
    </row>
    <row r="163" spans="2:260" s="20" customFormat="1">
      <c r="B163" s="18"/>
      <c r="C163" s="22"/>
      <c r="D163" s="23"/>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c r="EO163" s="18"/>
      <c r="EP163" s="18"/>
      <c r="EQ163" s="18"/>
      <c r="ER163" s="18"/>
      <c r="ES163" s="18"/>
      <c r="ET163" s="18"/>
      <c r="EU163" s="18"/>
      <c r="EV163" s="18"/>
      <c r="EW163" s="18"/>
      <c r="EX163" s="18"/>
      <c r="EY163" s="18"/>
      <c r="EZ163" s="18"/>
      <c r="FA163" s="18"/>
      <c r="FB163" s="18"/>
      <c r="FC163" s="18"/>
      <c r="FD163" s="18"/>
      <c r="FE163" s="18"/>
      <c r="FF163" s="18"/>
      <c r="FG163" s="18"/>
      <c r="FH163" s="18"/>
      <c r="FI163" s="18"/>
      <c r="FJ163" s="18"/>
      <c r="FK163" s="18"/>
      <c r="FL163" s="18"/>
      <c r="FM163" s="18"/>
      <c r="FN163" s="18"/>
      <c r="FO163" s="18"/>
      <c r="FP163" s="18"/>
      <c r="FQ163" s="18"/>
      <c r="FR163" s="18"/>
      <c r="FS163" s="18"/>
      <c r="FT163" s="18"/>
      <c r="FU163" s="18"/>
      <c r="FV163" s="18"/>
      <c r="FW163" s="18"/>
      <c r="FX163" s="18"/>
      <c r="FY163" s="18"/>
      <c r="FZ163" s="18"/>
      <c r="GA163" s="18"/>
      <c r="GB163" s="18"/>
      <c r="GC163" s="18"/>
      <c r="GD163" s="18"/>
      <c r="GE163" s="18"/>
      <c r="GF163" s="18"/>
      <c r="GG163" s="18"/>
      <c r="GH163" s="18"/>
      <c r="GI163" s="18"/>
      <c r="GJ163" s="18"/>
      <c r="GK163" s="18"/>
      <c r="GL163" s="18"/>
      <c r="GM163" s="18"/>
      <c r="GN163" s="18"/>
      <c r="GO163" s="18"/>
      <c r="GP163" s="18"/>
      <c r="GQ163" s="18"/>
      <c r="GR163" s="18"/>
      <c r="GS163" s="18"/>
      <c r="GT163" s="18"/>
      <c r="GU163" s="18"/>
      <c r="GV163" s="18"/>
      <c r="GW163" s="18"/>
      <c r="GX163" s="18"/>
      <c r="GY163" s="18"/>
      <c r="GZ163" s="18"/>
      <c r="HA163" s="18"/>
      <c r="HB163" s="18"/>
      <c r="HC163" s="18"/>
      <c r="HD163" s="18"/>
      <c r="HE163" s="18"/>
      <c r="HF163" s="18"/>
      <c r="HG163" s="18"/>
      <c r="HH163" s="18"/>
      <c r="HI163" s="18"/>
      <c r="HJ163" s="18"/>
      <c r="HK163" s="18"/>
      <c r="HL163" s="18"/>
      <c r="HM163" s="18"/>
      <c r="HN163" s="18"/>
      <c r="HO163" s="18"/>
      <c r="HP163" s="18"/>
      <c r="HQ163" s="18"/>
      <c r="HR163" s="18"/>
      <c r="HS163" s="18"/>
      <c r="HT163" s="18"/>
      <c r="HU163" s="18"/>
      <c r="HV163" s="18"/>
      <c r="HW163" s="18"/>
      <c r="HX163" s="18"/>
      <c r="HY163" s="18"/>
      <c r="HZ163" s="18"/>
      <c r="IA163" s="18"/>
      <c r="IB163" s="18"/>
      <c r="IC163" s="18"/>
      <c r="ID163" s="18"/>
      <c r="IE163" s="18"/>
      <c r="IF163" s="18"/>
      <c r="IG163" s="18"/>
      <c r="IH163" s="18"/>
      <c r="II163" s="18"/>
      <c r="IJ163" s="18"/>
      <c r="IK163" s="18"/>
      <c r="IL163" s="18"/>
      <c r="IM163" s="18"/>
      <c r="IN163" s="18"/>
      <c r="IO163" s="18"/>
      <c r="IP163" s="18"/>
      <c r="IQ163" s="18"/>
      <c r="IR163" s="18"/>
      <c r="IS163" s="18"/>
      <c r="IT163" s="18"/>
      <c r="IU163" s="18"/>
      <c r="IV163" s="18"/>
      <c r="IW163" s="18"/>
      <c r="IX163" s="18"/>
      <c r="IY163" s="18"/>
      <c r="IZ163" s="18"/>
    </row>
    <row r="164" spans="2:260" s="20" customFormat="1">
      <c r="B164" s="18"/>
      <c r="C164" s="22"/>
      <c r="D164" s="23"/>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c r="EM164" s="18"/>
      <c r="EN164" s="18"/>
      <c r="EO164" s="18"/>
      <c r="EP164" s="18"/>
      <c r="EQ164" s="18"/>
      <c r="ER164" s="18"/>
      <c r="ES164" s="18"/>
      <c r="ET164" s="18"/>
      <c r="EU164" s="18"/>
      <c r="EV164" s="18"/>
      <c r="EW164" s="18"/>
      <c r="EX164" s="18"/>
      <c r="EY164" s="18"/>
      <c r="EZ164" s="18"/>
      <c r="FA164" s="18"/>
      <c r="FB164" s="18"/>
      <c r="FC164" s="18"/>
      <c r="FD164" s="18"/>
      <c r="FE164" s="18"/>
      <c r="FF164" s="18"/>
      <c r="FG164" s="18"/>
      <c r="FH164" s="18"/>
      <c r="FI164" s="18"/>
      <c r="FJ164" s="18"/>
      <c r="FK164" s="18"/>
      <c r="FL164" s="18"/>
      <c r="FM164" s="18"/>
      <c r="FN164" s="18"/>
      <c r="FO164" s="18"/>
      <c r="FP164" s="18"/>
      <c r="FQ164" s="18"/>
      <c r="FR164" s="18"/>
      <c r="FS164" s="18"/>
      <c r="FT164" s="18"/>
      <c r="FU164" s="18"/>
      <c r="FV164" s="18"/>
      <c r="FW164" s="18"/>
      <c r="FX164" s="18"/>
      <c r="FY164" s="18"/>
      <c r="FZ164" s="18"/>
      <c r="GA164" s="18"/>
      <c r="GB164" s="18"/>
      <c r="GC164" s="18"/>
      <c r="GD164" s="18"/>
      <c r="GE164" s="18"/>
      <c r="GF164" s="18"/>
      <c r="GG164" s="18"/>
      <c r="GH164" s="18"/>
      <c r="GI164" s="18"/>
      <c r="GJ164" s="18"/>
      <c r="GK164" s="18"/>
      <c r="GL164" s="18"/>
      <c r="GM164" s="18"/>
      <c r="GN164" s="18"/>
      <c r="GO164" s="18"/>
      <c r="GP164" s="18"/>
      <c r="GQ164" s="18"/>
      <c r="GR164" s="18"/>
      <c r="GS164" s="18"/>
      <c r="GT164" s="18"/>
      <c r="GU164" s="18"/>
      <c r="GV164" s="18"/>
      <c r="GW164" s="18"/>
      <c r="GX164" s="18"/>
      <c r="GY164" s="18"/>
      <c r="GZ164" s="18"/>
      <c r="HA164" s="18"/>
      <c r="HB164" s="18"/>
      <c r="HC164" s="18"/>
      <c r="HD164" s="18"/>
      <c r="HE164" s="18"/>
      <c r="HF164" s="18"/>
      <c r="HG164" s="18"/>
      <c r="HH164" s="18"/>
      <c r="HI164" s="18"/>
      <c r="HJ164" s="18"/>
      <c r="HK164" s="18"/>
      <c r="HL164" s="18"/>
      <c r="HM164" s="18"/>
      <c r="HN164" s="18"/>
      <c r="HO164" s="18"/>
      <c r="HP164" s="18"/>
      <c r="HQ164" s="18"/>
      <c r="HR164" s="18"/>
      <c r="HS164" s="18"/>
      <c r="HT164" s="18"/>
      <c r="HU164" s="18"/>
      <c r="HV164" s="18"/>
      <c r="HW164" s="18"/>
      <c r="HX164" s="18"/>
      <c r="HY164" s="18"/>
      <c r="HZ164" s="18"/>
      <c r="IA164" s="18"/>
      <c r="IB164" s="18"/>
      <c r="IC164" s="18"/>
      <c r="ID164" s="18"/>
      <c r="IE164" s="18"/>
      <c r="IF164" s="18"/>
      <c r="IG164" s="18"/>
      <c r="IH164" s="18"/>
      <c r="II164" s="18"/>
      <c r="IJ164" s="18"/>
      <c r="IK164" s="18"/>
      <c r="IL164" s="18"/>
      <c r="IM164" s="18"/>
      <c r="IN164" s="18"/>
      <c r="IO164" s="18"/>
      <c r="IP164" s="18"/>
      <c r="IQ164" s="18"/>
      <c r="IR164" s="18"/>
      <c r="IS164" s="18"/>
      <c r="IT164" s="18"/>
      <c r="IU164" s="18"/>
      <c r="IV164" s="18"/>
      <c r="IW164" s="18"/>
      <c r="IX164" s="18"/>
      <c r="IY164" s="18"/>
      <c r="IZ164" s="18"/>
    </row>
    <row r="165" spans="2:260" s="20" customFormat="1">
      <c r="B165" s="18"/>
      <c r="C165" s="22"/>
      <c r="D165" s="23"/>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c r="DV165" s="18"/>
      <c r="DW165" s="18"/>
      <c r="DX165" s="18"/>
      <c r="DY165" s="18"/>
      <c r="DZ165" s="18"/>
      <c r="EA165" s="18"/>
      <c r="EB165" s="18"/>
      <c r="EC165" s="18"/>
      <c r="ED165" s="18"/>
      <c r="EE165" s="18"/>
      <c r="EF165" s="18"/>
      <c r="EG165" s="18"/>
      <c r="EH165" s="18"/>
      <c r="EI165" s="18"/>
      <c r="EJ165" s="18"/>
      <c r="EK165" s="18"/>
      <c r="EL165" s="18"/>
      <c r="EM165" s="18"/>
      <c r="EN165" s="18"/>
      <c r="EO165" s="18"/>
      <c r="EP165" s="18"/>
      <c r="EQ165" s="18"/>
      <c r="ER165" s="18"/>
      <c r="ES165" s="18"/>
      <c r="ET165" s="18"/>
      <c r="EU165" s="18"/>
      <c r="EV165" s="18"/>
      <c r="EW165" s="18"/>
      <c r="EX165" s="18"/>
      <c r="EY165" s="18"/>
      <c r="EZ165" s="18"/>
      <c r="FA165" s="18"/>
      <c r="FB165" s="18"/>
      <c r="FC165" s="18"/>
      <c r="FD165" s="18"/>
      <c r="FE165" s="18"/>
      <c r="FF165" s="18"/>
      <c r="FG165" s="18"/>
      <c r="FH165" s="18"/>
      <c r="FI165" s="18"/>
      <c r="FJ165" s="18"/>
      <c r="FK165" s="18"/>
      <c r="FL165" s="18"/>
      <c r="FM165" s="18"/>
      <c r="FN165" s="18"/>
      <c r="FO165" s="18"/>
      <c r="FP165" s="18"/>
      <c r="FQ165" s="18"/>
      <c r="FR165" s="18"/>
      <c r="FS165" s="18"/>
      <c r="FT165" s="18"/>
      <c r="FU165" s="18"/>
      <c r="FV165" s="18"/>
      <c r="FW165" s="18"/>
      <c r="FX165" s="18"/>
      <c r="FY165" s="18"/>
      <c r="FZ165" s="18"/>
      <c r="GA165" s="18"/>
      <c r="GB165" s="18"/>
      <c r="GC165" s="18"/>
      <c r="GD165" s="18"/>
      <c r="GE165" s="18"/>
      <c r="GF165" s="18"/>
      <c r="GG165" s="18"/>
      <c r="GH165" s="18"/>
      <c r="GI165" s="18"/>
      <c r="GJ165" s="18"/>
      <c r="GK165" s="18"/>
      <c r="GL165" s="18"/>
      <c r="GM165" s="18"/>
      <c r="GN165" s="18"/>
      <c r="GO165" s="18"/>
      <c r="GP165" s="18"/>
      <c r="GQ165" s="18"/>
      <c r="GR165" s="18"/>
      <c r="GS165" s="18"/>
      <c r="GT165" s="18"/>
      <c r="GU165" s="18"/>
      <c r="GV165" s="18"/>
      <c r="GW165" s="18"/>
      <c r="GX165" s="18"/>
      <c r="GY165" s="18"/>
      <c r="GZ165" s="18"/>
      <c r="HA165" s="18"/>
      <c r="HB165" s="18"/>
      <c r="HC165" s="18"/>
      <c r="HD165" s="18"/>
      <c r="HE165" s="18"/>
      <c r="HF165" s="18"/>
      <c r="HG165" s="18"/>
      <c r="HH165" s="18"/>
      <c r="HI165" s="18"/>
      <c r="HJ165" s="18"/>
      <c r="HK165" s="18"/>
      <c r="HL165" s="18"/>
      <c r="HM165" s="18"/>
      <c r="HN165" s="18"/>
      <c r="HO165" s="18"/>
      <c r="HP165" s="18"/>
      <c r="HQ165" s="18"/>
      <c r="HR165" s="18"/>
      <c r="HS165" s="18"/>
      <c r="HT165" s="18"/>
      <c r="HU165" s="18"/>
      <c r="HV165" s="18"/>
      <c r="HW165" s="18"/>
      <c r="HX165" s="18"/>
      <c r="HY165" s="18"/>
      <c r="HZ165" s="18"/>
      <c r="IA165" s="18"/>
      <c r="IB165" s="18"/>
      <c r="IC165" s="18"/>
      <c r="ID165" s="18"/>
      <c r="IE165" s="18"/>
      <c r="IF165" s="18"/>
      <c r="IG165" s="18"/>
      <c r="IH165" s="18"/>
      <c r="II165" s="18"/>
      <c r="IJ165" s="18"/>
      <c r="IK165" s="18"/>
      <c r="IL165" s="18"/>
      <c r="IM165" s="18"/>
      <c r="IN165" s="18"/>
      <c r="IO165" s="18"/>
      <c r="IP165" s="18"/>
      <c r="IQ165" s="18"/>
      <c r="IR165" s="18"/>
      <c r="IS165" s="18"/>
      <c r="IT165" s="18"/>
      <c r="IU165" s="18"/>
      <c r="IV165" s="18"/>
      <c r="IW165" s="18"/>
      <c r="IX165" s="18"/>
      <c r="IY165" s="18"/>
      <c r="IZ165" s="18"/>
    </row>
    <row r="166" spans="2:260" s="20" customFormat="1">
      <c r="B166" s="18"/>
      <c r="C166" s="22"/>
      <c r="D166" s="23"/>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8"/>
      <c r="EP166" s="18"/>
      <c r="EQ166" s="18"/>
      <c r="ER166" s="18"/>
      <c r="ES166" s="18"/>
      <c r="ET166" s="18"/>
      <c r="EU166" s="18"/>
      <c r="EV166" s="18"/>
      <c r="EW166" s="18"/>
      <c r="EX166" s="18"/>
      <c r="EY166" s="18"/>
      <c r="EZ166" s="18"/>
      <c r="FA166" s="18"/>
      <c r="FB166" s="18"/>
      <c r="FC166" s="18"/>
      <c r="FD166" s="18"/>
      <c r="FE166" s="18"/>
      <c r="FF166" s="18"/>
      <c r="FG166" s="18"/>
      <c r="FH166" s="18"/>
      <c r="FI166" s="18"/>
      <c r="FJ166" s="18"/>
      <c r="FK166" s="18"/>
      <c r="FL166" s="18"/>
      <c r="FM166" s="18"/>
      <c r="FN166" s="18"/>
      <c r="FO166" s="18"/>
      <c r="FP166" s="18"/>
      <c r="FQ166" s="18"/>
      <c r="FR166" s="18"/>
      <c r="FS166" s="18"/>
      <c r="FT166" s="18"/>
      <c r="FU166" s="18"/>
      <c r="FV166" s="18"/>
      <c r="FW166" s="18"/>
      <c r="FX166" s="18"/>
      <c r="FY166" s="18"/>
      <c r="FZ166" s="18"/>
      <c r="GA166" s="18"/>
      <c r="GB166" s="18"/>
      <c r="GC166" s="18"/>
      <c r="GD166" s="18"/>
      <c r="GE166" s="18"/>
      <c r="GF166" s="18"/>
      <c r="GG166" s="18"/>
      <c r="GH166" s="18"/>
      <c r="GI166" s="18"/>
      <c r="GJ166" s="18"/>
      <c r="GK166" s="18"/>
      <c r="GL166" s="18"/>
      <c r="GM166" s="18"/>
      <c r="GN166" s="18"/>
      <c r="GO166" s="18"/>
      <c r="GP166" s="18"/>
      <c r="GQ166" s="18"/>
      <c r="GR166" s="18"/>
      <c r="GS166" s="18"/>
      <c r="GT166" s="18"/>
      <c r="GU166" s="18"/>
      <c r="GV166" s="18"/>
      <c r="GW166" s="18"/>
      <c r="GX166" s="18"/>
      <c r="GY166" s="18"/>
      <c r="GZ166" s="18"/>
      <c r="HA166" s="18"/>
      <c r="HB166" s="18"/>
      <c r="HC166" s="18"/>
      <c r="HD166" s="18"/>
      <c r="HE166" s="18"/>
      <c r="HF166" s="18"/>
      <c r="HG166" s="18"/>
      <c r="HH166" s="18"/>
      <c r="HI166" s="18"/>
      <c r="HJ166" s="18"/>
      <c r="HK166" s="18"/>
      <c r="HL166" s="18"/>
      <c r="HM166" s="18"/>
      <c r="HN166" s="18"/>
      <c r="HO166" s="18"/>
      <c r="HP166" s="18"/>
      <c r="HQ166" s="18"/>
      <c r="HR166" s="18"/>
      <c r="HS166" s="18"/>
      <c r="HT166" s="18"/>
      <c r="HU166" s="18"/>
      <c r="HV166" s="18"/>
      <c r="HW166" s="18"/>
      <c r="HX166" s="18"/>
      <c r="HY166" s="18"/>
      <c r="HZ166" s="18"/>
      <c r="IA166" s="18"/>
      <c r="IB166" s="18"/>
      <c r="IC166" s="18"/>
      <c r="ID166" s="18"/>
      <c r="IE166" s="18"/>
      <c r="IF166" s="18"/>
      <c r="IG166" s="18"/>
      <c r="IH166" s="18"/>
      <c r="II166" s="18"/>
      <c r="IJ166" s="18"/>
      <c r="IK166" s="18"/>
      <c r="IL166" s="18"/>
      <c r="IM166" s="18"/>
      <c r="IN166" s="18"/>
      <c r="IO166" s="18"/>
      <c r="IP166" s="18"/>
      <c r="IQ166" s="18"/>
      <c r="IR166" s="18"/>
      <c r="IS166" s="18"/>
      <c r="IT166" s="18"/>
      <c r="IU166" s="18"/>
      <c r="IV166" s="18"/>
      <c r="IW166" s="18"/>
      <c r="IX166" s="18"/>
      <c r="IY166" s="18"/>
      <c r="IZ166" s="18"/>
    </row>
    <row r="167" spans="2:260" s="20" customFormat="1">
      <c r="B167" s="18"/>
      <c r="C167" s="22"/>
      <c r="D167" s="23"/>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c r="DZ167" s="18"/>
      <c r="EA167" s="18"/>
      <c r="EB167" s="18"/>
      <c r="EC167" s="18"/>
      <c r="ED167" s="18"/>
      <c r="EE167" s="18"/>
      <c r="EF167" s="18"/>
      <c r="EG167" s="18"/>
      <c r="EH167" s="18"/>
      <c r="EI167" s="18"/>
      <c r="EJ167" s="18"/>
      <c r="EK167" s="18"/>
      <c r="EL167" s="18"/>
      <c r="EM167" s="18"/>
      <c r="EN167" s="18"/>
      <c r="EO167" s="18"/>
      <c r="EP167" s="18"/>
      <c r="EQ167" s="18"/>
      <c r="ER167" s="18"/>
      <c r="ES167" s="18"/>
      <c r="ET167" s="18"/>
      <c r="EU167" s="18"/>
      <c r="EV167" s="18"/>
      <c r="EW167" s="18"/>
      <c r="EX167" s="18"/>
      <c r="EY167" s="18"/>
      <c r="EZ167" s="18"/>
      <c r="FA167" s="18"/>
      <c r="FB167" s="18"/>
      <c r="FC167" s="18"/>
      <c r="FD167" s="18"/>
      <c r="FE167" s="18"/>
      <c r="FF167" s="18"/>
      <c r="FG167" s="18"/>
      <c r="FH167" s="18"/>
      <c r="FI167" s="18"/>
      <c r="FJ167" s="18"/>
      <c r="FK167" s="18"/>
      <c r="FL167" s="18"/>
      <c r="FM167" s="18"/>
      <c r="FN167" s="18"/>
      <c r="FO167" s="18"/>
      <c r="FP167" s="18"/>
      <c r="FQ167" s="18"/>
      <c r="FR167" s="18"/>
      <c r="FS167" s="18"/>
      <c r="FT167" s="18"/>
      <c r="FU167" s="18"/>
      <c r="FV167" s="18"/>
      <c r="FW167" s="18"/>
      <c r="FX167" s="18"/>
      <c r="FY167" s="18"/>
      <c r="FZ167" s="18"/>
      <c r="GA167" s="18"/>
      <c r="GB167" s="18"/>
      <c r="GC167" s="18"/>
      <c r="GD167" s="18"/>
      <c r="GE167" s="18"/>
      <c r="GF167" s="18"/>
      <c r="GG167" s="18"/>
      <c r="GH167" s="18"/>
      <c r="GI167" s="18"/>
      <c r="GJ167" s="18"/>
      <c r="GK167" s="18"/>
      <c r="GL167" s="18"/>
      <c r="GM167" s="18"/>
      <c r="GN167" s="18"/>
      <c r="GO167" s="18"/>
      <c r="GP167" s="18"/>
      <c r="GQ167" s="18"/>
      <c r="GR167" s="18"/>
      <c r="GS167" s="18"/>
      <c r="GT167" s="18"/>
      <c r="GU167" s="18"/>
      <c r="GV167" s="18"/>
      <c r="GW167" s="18"/>
      <c r="GX167" s="18"/>
      <c r="GY167" s="18"/>
      <c r="GZ167" s="18"/>
      <c r="HA167" s="18"/>
      <c r="HB167" s="18"/>
      <c r="HC167" s="18"/>
      <c r="HD167" s="18"/>
      <c r="HE167" s="18"/>
      <c r="HF167" s="18"/>
      <c r="HG167" s="18"/>
      <c r="HH167" s="18"/>
      <c r="HI167" s="18"/>
      <c r="HJ167" s="18"/>
      <c r="HK167" s="18"/>
      <c r="HL167" s="18"/>
      <c r="HM167" s="18"/>
      <c r="HN167" s="18"/>
      <c r="HO167" s="18"/>
      <c r="HP167" s="18"/>
      <c r="HQ167" s="18"/>
      <c r="HR167" s="18"/>
      <c r="HS167" s="18"/>
      <c r="HT167" s="18"/>
      <c r="HU167" s="18"/>
      <c r="HV167" s="18"/>
      <c r="HW167" s="18"/>
      <c r="HX167" s="18"/>
      <c r="HY167" s="18"/>
      <c r="HZ167" s="18"/>
      <c r="IA167" s="18"/>
      <c r="IB167" s="18"/>
      <c r="IC167" s="18"/>
      <c r="ID167" s="18"/>
      <c r="IE167" s="18"/>
      <c r="IF167" s="18"/>
      <c r="IG167" s="18"/>
      <c r="IH167" s="18"/>
      <c r="II167" s="18"/>
      <c r="IJ167" s="18"/>
      <c r="IK167" s="18"/>
      <c r="IL167" s="18"/>
      <c r="IM167" s="18"/>
      <c r="IN167" s="18"/>
      <c r="IO167" s="18"/>
      <c r="IP167" s="18"/>
      <c r="IQ167" s="18"/>
      <c r="IR167" s="18"/>
      <c r="IS167" s="18"/>
      <c r="IT167" s="18"/>
      <c r="IU167" s="18"/>
      <c r="IV167" s="18"/>
      <c r="IW167" s="18"/>
      <c r="IX167" s="18"/>
      <c r="IY167" s="18"/>
      <c r="IZ167" s="18"/>
    </row>
    <row r="168" spans="2:260" s="20" customFormat="1">
      <c r="B168" s="18"/>
      <c r="C168" s="22"/>
      <c r="D168" s="23"/>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c r="DU168" s="18"/>
      <c r="DV168" s="18"/>
      <c r="DW168" s="18"/>
      <c r="DX168" s="18"/>
      <c r="DY168" s="18"/>
      <c r="DZ168" s="18"/>
      <c r="EA168" s="18"/>
      <c r="EB168" s="18"/>
      <c r="EC168" s="18"/>
      <c r="ED168" s="18"/>
      <c r="EE168" s="18"/>
      <c r="EF168" s="18"/>
      <c r="EG168" s="18"/>
      <c r="EH168" s="18"/>
      <c r="EI168" s="18"/>
      <c r="EJ168" s="18"/>
      <c r="EK168" s="18"/>
      <c r="EL168" s="18"/>
      <c r="EM168" s="18"/>
      <c r="EN168" s="18"/>
      <c r="EO168" s="18"/>
      <c r="EP168" s="18"/>
      <c r="EQ168" s="18"/>
      <c r="ER168" s="18"/>
      <c r="ES168" s="18"/>
      <c r="ET168" s="18"/>
      <c r="EU168" s="18"/>
      <c r="EV168" s="18"/>
      <c r="EW168" s="18"/>
      <c r="EX168" s="18"/>
      <c r="EY168" s="18"/>
      <c r="EZ168" s="18"/>
      <c r="FA168" s="18"/>
      <c r="FB168" s="18"/>
      <c r="FC168" s="18"/>
      <c r="FD168" s="18"/>
      <c r="FE168" s="18"/>
      <c r="FF168" s="18"/>
      <c r="FG168" s="18"/>
      <c r="FH168" s="18"/>
      <c r="FI168" s="18"/>
      <c r="FJ168" s="18"/>
      <c r="FK168" s="18"/>
      <c r="FL168" s="18"/>
      <c r="FM168" s="18"/>
      <c r="FN168" s="18"/>
      <c r="FO168" s="18"/>
      <c r="FP168" s="18"/>
      <c r="FQ168" s="18"/>
      <c r="FR168" s="18"/>
      <c r="FS168" s="18"/>
      <c r="FT168" s="18"/>
      <c r="FU168" s="18"/>
      <c r="FV168" s="18"/>
      <c r="FW168" s="18"/>
      <c r="FX168" s="18"/>
      <c r="FY168" s="18"/>
      <c r="FZ168" s="18"/>
      <c r="GA168" s="18"/>
      <c r="GB168" s="18"/>
      <c r="GC168" s="18"/>
      <c r="GD168" s="18"/>
      <c r="GE168" s="18"/>
      <c r="GF168" s="18"/>
      <c r="GG168" s="18"/>
      <c r="GH168" s="18"/>
      <c r="GI168" s="18"/>
      <c r="GJ168" s="18"/>
      <c r="GK168" s="18"/>
      <c r="GL168" s="18"/>
      <c r="GM168" s="18"/>
      <c r="GN168" s="18"/>
      <c r="GO168" s="18"/>
      <c r="GP168" s="18"/>
      <c r="GQ168" s="18"/>
      <c r="GR168" s="18"/>
      <c r="GS168" s="18"/>
      <c r="GT168" s="18"/>
      <c r="GU168" s="18"/>
      <c r="GV168" s="18"/>
      <c r="GW168" s="18"/>
      <c r="GX168" s="18"/>
      <c r="GY168" s="18"/>
      <c r="GZ168" s="18"/>
      <c r="HA168" s="18"/>
      <c r="HB168" s="18"/>
      <c r="HC168" s="18"/>
      <c r="HD168" s="18"/>
      <c r="HE168" s="18"/>
      <c r="HF168" s="18"/>
      <c r="HG168" s="18"/>
      <c r="HH168" s="18"/>
      <c r="HI168" s="18"/>
      <c r="HJ168" s="18"/>
      <c r="HK168" s="18"/>
      <c r="HL168" s="18"/>
      <c r="HM168" s="18"/>
      <c r="HN168" s="18"/>
      <c r="HO168" s="18"/>
      <c r="HP168" s="18"/>
      <c r="HQ168" s="18"/>
      <c r="HR168" s="18"/>
      <c r="HS168" s="18"/>
      <c r="HT168" s="18"/>
      <c r="HU168" s="18"/>
      <c r="HV168" s="18"/>
      <c r="HW168" s="18"/>
      <c r="HX168" s="18"/>
      <c r="HY168" s="18"/>
      <c r="HZ168" s="18"/>
      <c r="IA168" s="18"/>
      <c r="IB168" s="18"/>
      <c r="IC168" s="18"/>
      <c r="ID168" s="18"/>
      <c r="IE168" s="18"/>
      <c r="IF168" s="18"/>
      <c r="IG168" s="18"/>
      <c r="IH168" s="18"/>
      <c r="II168" s="18"/>
      <c r="IJ168" s="18"/>
      <c r="IK168" s="18"/>
      <c r="IL168" s="18"/>
      <c r="IM168" s="18"/>
      <c r="IN168" s="18"/>
      <c r="IO168" s="18"/>
      <c r="IP168" s="18"/>
      <c r="IQ168" s="18"/>
      <c r="IR168" s="18"/>
      <c r="IS168" s="18"/>
      <c r="IT168" s="18"/>
      <c r="IU168" s="18"/>
      <c r="IV168" s="18"/>
      <c r="IW168" s="18"/>
      <c r="IX168" s="18"/>
      <c r="IY168" s="18"/>
      <c r="IZ168" s="18"/>
    </row>
    <row r="169" spans="2:260" s="20" customFormat="1">
      <c r="B169" s="18"/>
      <c r="C169" s="22"/>
      <c r="D169" s="23"/>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c r="DU169" s="18"/>
      <c r="DV169" s="18"/>
      <c r="DW169" s="18"/>
      <c r="DX169" s="18"/>
      <c r="DY169" s="18"/>
      <c r="DZ169" s="18"/>
      <c r="EA169" s="18"/>
      <c r="EB169" s="18"/>
      <c r="EC169" s="18"/>
      <c r="ED169" s="18"/>
      <c r="EE169" s="18"/>
      <c r="EF169" s="18"/>
      <c r="EG169" s="18"/>
      <c r="EH169" s="18"/>
      <c r="EI169" s="18"/>
      <c r="EJ169" s="18"/>
      <c r="EK169" s="18"/>
      <c r="EL169" s="18"/>
      <c r="EM169" s="18"/>
      <c r="EN169" s="18"/>
      <c r="EO169" s="18"/>
      <c r="EP169" s="18"/>
      <c r="EQ169" s="18"/>
      <c r="ER169" s="18"/>
      <c r="ES169" s="18"/>
      <c r="ET169" s="18"/>
      <c r="EU169" s="18"/>
      <c r="EV169" s="18"/>
      <c r="EW169" s="18"/>
      <c r="EX169" s="18"/>
      <c r="EY169" s="18"/>
      <c r="EZ169" s="18"/>
      <c r="FA169" s="18"/>
      <c r="FB169" s="18"/>
      <c r="FC169" s="18"/>
      <c r="FD169" s="18"/>
      <c r="FE169" s="18"/>
      <c r="FF169" s="18"/>
      <c r="FG169" s="18"/>
      <c r="FH169" s="18"/>
      <c r="FI169" s="18"/>
      <c r="FJ169" s="18"/>
      <c r="FK169" s="18"/>
      <c r="FL169" s="18"/>
      <c r="FM169" s="18"/>
      <c r="FN169" s="18"/>
      <c r="FO169" s="18"/>
      <c r="FP169" s="18"/>
      <c r="FQ169" s="18"/>
      <c r="FR169" s="18"/>
      <c r="FS169" s="18"/>
      <c r="FT169" s="18"/>
      <c r="FU169" s="18"/>
      <c r="FV169" s="18"/>
      <c r="FW169" s="18"/>
      <c r="FX169" s="18"/>
      <c r="FY169" s="18"/>
      <c r="FZ169" s="18"/>
      <c r="GA169" s="18"/>
      <c r="GB169" s="18"/>
      <c r="GC169" s="18"/>
      <c r="GD169" s="18"/>
      <c r="GE169" s="18"/>
      <c r="GF169" s="18"/>
      <c r="GG169" s="18"/>
      <c r="GH169" s="18"/>
      <c r="GI169" s="18"/>
      <c r="GJ169" s="18"/>
      <c r="GK169" s="18"/>
      <c r="GL169" s="18"/>
      <c r="GM169" s="18"/>
      <c r="GN169" s="18"/>
      <c r="GO169" s="18"/>
      <c r="GP169" s="18"/>
      <c r="GQ169" s="18"/>
      <c r="GR169" s="18"/>
      <c r="GS169" s="18"/>
      <c r="GT169" s="18"/>
      <c r="GU169" s="18"/>
      <c r="GV169" s="18"/>
      <c r="GW169" s="18"/>
      <c r="GX169" s="18"/>
      <c r="GY169" s="18"/>
      <c r="GZ169" s="18"/>
      <c r="HA169" s="18"/>
      <c r="HB169" s="18"/>
      <c r="HC169" s="18"/>
      <c r="HD169" s="18"/>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c r="IG169" s="18"/>
      <c r="IH169" s="18"/>
      <c r="II169" s="18"/>
      <c r="IJ169" s="18"/>
      <c r="IK169" s="18"/>
      <c r="IL169" s="18"/>
      <c r="IM169" s="18"/>
      <c r="IN169" s="18"/>
      <c r="IO169" s="18"/>
      <c r="IP169" s="18"/>
      <c r="IQ169" s="18"/>
      <c r="IR169" s="18"/>
      <c r="IS169" s="18"/>
      <c r="IT169" s="18"/>
      <c r="IU169" s="18"/>
      <c r="IV169" s="18"/>
      <c r="IW169" s="18"/>
      <c r="IX169" s="18"/>
      <c r="IY169" s="18"/>
      <c r="IZ169" s="18"/>
    </row>
    <row r="170" spans="2:260" s="20" customFormat="1">
      <c r="B170" s="18"/>
      <c r="C170" s="22"/>
      <c r="D170" s="23"/>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c r="DK170" s="18"/>
      <c r="DL170" s="18"/>
      <c r="DM170" s="18"/>
      <c r="DN170" s="18"/>
      <c r="DO170" s="18"/>
      <c r="DP170" s="18"/>
      <c r="DQ170" s="18"/>
      <c r="DR170" s="18"/>
      <c r="DS170" s="18"/>
      <c r="DT170" s="18"/>
      <c r="DU170" s="18"/>
      <c r="DV170" s="18"/>
      <c r="DW170" s="18"/>
      <c r="DX170" s="18"/>
      <c r="DY170" s="18"/>
      <c r="DZ170" s="18"/>
      <c r="EA170" s="18"/>
      <c r="EB170" s="18"/>
      <c r="EC170" s="18"/>
      <c r="ED170" s="18"/>
      <c r="EE170" s="18"/>
      <c r="EF170" s="18"/>
      <c r="EG170" s="18"/>
      <c r="EH170" s="18"/>
      <c r="EI170" s="18"/>
      <c r="EJ170" s="18"/>
      <c r="EK170" s="18"/>
      <c r="EL170" s="18"/>
      <c r="EM170" s="18"/>
      <c r="EN170" s="18"/>
      <c r="EO170" s="18"/>
      <c r="EP170" s="18"/>
      <c r="EQ170" s="18"/>
      <c r="ER170" s="18"/>
      <c r="ES170" s="18"/>
      <c r="ET170" s="18"/>
      <c r="EU170" s="18"/>
      <c r="EV170" s="18"/>
      <c r="EW170" s="18"/>
      <c r="EX170" s="18"/>
      <c r="EY170" s="18"/>
      <c r="EZ170" s="18"/>
      <c r="FA170" s="18"/>
      <c r="FB170" s="18"/>
      <c r="FC170" s="18"/>
      <c r="FD170" s="18"/>
      <c r="FE170" s="18"/>
      <c r="FF170" s="18"/>
      <c r="FG170" s="18"/>
      <c r="FH170" s="18"/>
      <c r="FI170" s="18"/>
      <c r="FJ170" s="18"/>
      <c r="FK170" s="18"/>
      <c r="FL170" s="18"/>
      <c r="FM170" s="18"/>
      <c r="FN170" s="18"/>
      <c r="FO170" s="18"/>
      <c r="FP170" s="18"/>
      <c r="FQ170" s="18"/>
      <c r="FR170" s="18"/>
      <c r="FS170" s="18"/>
      <c r="FT170" s="18"/>
      <c r="FU170" s="18"/>
      <c r="FV170" s="18"/>
      <c r="FW170" s="18"/>
      <c r="FX170" s="18"/>
      <c r="FY170" s="18"/>
      <c r="FZ170" s="18"/>
      <c r="GA170" s="18"/>
      <c r="GB170" s="18"/>
      <c r="GC170" s="18"/>
      <c r="GD170" s="18"/>
      <c r="GE170" s="18"/>
      <c r="GF170" s="18"/>
      <c r="GG170" s="18"/>
      <c r="GH170" s="18"/>
      <c r="GI170" s="18"/>
      <c r="GJ170" s="18"/>
      <c r="GK170" s="18"/>
      <c r="GL170" s="18"/>
      <c r="GM170" s="18"/>
      <c r="GN170" s="18"/>
      <c r="GO170" s="18"/>
      <c r="GP170" s="18"/>
      <c r="GQ170" s="18"/>
      <c r="GR170" s="18"/>
      <c r="GS170" s="18"/>
      <c r="GT170" s="18"/>
      <c r="GU170" s="18"/>
      <c r="GV170" s="18"/>
      <c r="GW170" s="18"/>
      <c r="GX170" s="18"/>
      <c r="GY170" s="18"/>
      <c r="GZ170" s="18"/>
      <c r="HA170" s="18"/>
      <c r="HB170" s="18"/>
      <c r="HC170" s="18"/>
      <c r="HD170" s="18"/>
      <c r="HE170" s="18"/>
      <c r="HF170" s="18"/>
      <c r="HG170" s="18"/>
      <c r="HH170" s="18"/>
      <c r="HI170" s="18"/>
      <c r="HJ170" s="18"/>
      <c r="HK170" s="18"/>
      <c r="HL170" s="18"/>
      <c r="HM170" s="18"/>
      <c r="HN170" s="18"/>
      <c r="HO170" s="18"/>
      <c r="HP170" s="18"/>
      <c r="HQ170" s="18"/>
      <c r="HR170" s="18"/>
      <c r="HS170" s="18"/>
      <c r="HT170" s="18"/>
      <c r="HU170" s="18"/>
      <c r="HV170" s="18"/>
      <c r="HW170" s="18"/>
      <c r="HX170" s="18"/>
      <c r="HY170" s="18"/>
      <c r="HZ170" s="18"/>
      <c r="IA170" s="18"/>
      <c r="IB170" s="18"/>
      <c r="IC170" s="18"/>
      <c r="ID170" s="18"/>
      <c r="IE170" s="18"/>
      <c r="IF170" s="18"/>
      <c r="IG170" s="18"/>
      <c r="IH170" s="18"/>
      <c r="II170" s="18"/>
      <c r="IJ170" s="18"/>
      <c r="IK170" s="18"/>
      <c r="IL170" s="18"/>
      <c r="IM170" s="18"/>
      <c r="IN170" s="18"/>
      <c r="IO170" s="18"/>
      <c r="IP170" s="18"/>
      <c r="IQ170" s="18"/>
      <c r="IR170" s="18"/>
      <c r="IS170" s="18"/>
      <c r="IT170" s="18"/>
      <c r="IU170" s="18"/>
      <c r="IV170" s="18"/>
      <c r="IW170" s="18"/>
      <c r="IX170" s="18"/>
      <c r="IY170" s="18"/>
      <c r="IZ170" s="18"/>
    </row>
    <row r="171" spans="2:260" s="20" customFormat="1">
      <c r="B171" s="18"/>
      <c r="C171" s="22"/>
      <c r="D171" s="23"/>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c r="CZ171" s="18"/>
      <c r="DA171" s="18"/>
      <c r="DB171" s="18"/>
      <c r="DC171" s="18"/>
      <c r="DD171" s="18"/>
      <c r="DE171" s="18"/>
      <c r="DF171" s="18"/>
      <c r="DG171" s="18"/>
      <c r="DH171" s="18"/>
      <c r="DI171" s="18"/>
      <c r="DJ171" s="18"/>
      <c r="DK171" s="18"/>
      <c r="DL171" s="18"/>
      <c r="DM171" s="18"/>
      <c r="DN171" s="18"/>
      <c r="DO171" s="18"/>
      <c r="DP171" s="18"/>
      <c r="DQ171" s="18"/>
      <c r="DR171" s="18"/>
      <c r="DS171" s="18"/>
      <c r="DT171" s="18"/>
      <c r="DU171" s="18"/>
      <c r="DV171" s="18"/>
      <c r="DW171" s="18"/>
      <c r="DX171" s="18"/>
      <c r="DY171" s="18"/>
      <c r="DZ171" s="18"/>
      <c r="EA171" s="18"/>
      <c r="EB171" s="18"/>
      <c r="EC171" s="18"/>
      <c r="ED171" s="18"/>
      <c r="EE171" s="18"/>
      <c r="EF171" s="18"/>
      <c r="EG171" s="18"/>
      <c r="EH171" s="18"/>
      <c r="EI171" s="18"/>
      <c r="EJ171" s="18"/>
      <c r="EK171" s="18"/>
      <c r="EL171" s="18"/>
      <c r="EM171" s="18"/>
      <c r="EN171" s="18"/>
      <c r="EO171" s="18"/>
      <c r="EP171" s="18"/>
      <c r="EQ171" s="18"/>
      <c r="ER171" s="18"/>
      <c r="ES171" s="18"/>
      <c r="ET171" s="18"/>
      <c r="EU171" s="18"/>
      <c r="EV171" s="18"/>
      <c r="EW171" s="18"/>
      <c r="EX171" s="18"/>
      <c r="EY171" s="18"/>
      <c r="EZ171" s="18"/>
      <c r="FA171" s="18"/>
      <c r="FB171" s="18"/>
      <c r="FC171" s="18"/>
      <c r="FD171" s="18"/>
      <c r="FE171" s="18"/>
      <c r="FF171" s="18"/>
      <c r="FG171" s="18"/>
      <c r="FH171" s="18"/>
      <c r="FI171" s="18"/>
      <c r="FJ171" s="18"/>
      <c r="FK171" s="18"/>
      <c r="FL171" s="18"/>
      <c r="FM171" s="18"/>
      <c r="FN171" s="18"/>
      <c r="FO171" s="18"/>
      <c r="FP171" s="18"/>
      <c r="FQ171" s="18"/>
      <c r="FR171" s="18"/>
      <c r="FS171" s="18"/>
      <c r="FT171" s="18"/>
      <c r="FU171" s="18"/>
      <c r="FV171" s="18"/>
      <c r="FW171" s="18"/>
      <c r="FX171" s="18"/>
      <c r="FY171" s="18"/>
      <c r="FZ171" s="18"/>
      <c r="GA171" s="18"/>
      <c r="GB171" s="18"/>
      <c r="GC171" s="18"/>
      <c r="GD171" s="18"/>
      <c r="GE171" s="18"/>
      <c r="GF171" s="18"/>
      <c r="GG171" s="18"/>
      <c r="GH171" s="18"/>
      <c r="GI171" s="18"/>
      <c r="GJ171" s="18"/>
      <c r="GK171" s="18"/>
      <c r="GL171" s="18"/>
      <c r="GM171" s="18"/>
      <c r="GN171" s="18"/>
      <c r="GO171" s="18"/>
      <c r="GP171" s="18"/>
      <c r="GQ171" s="18"/>
      <c r="GR171" s="18"/>
      <c r="GS171" s="18"/>
      <c r="GT171" s="18"/>
      <c r="GU171" s="18"/>
      <c r="GV171" s="18"/>
      <c r="GW171" s="18"/>
      <c r="GX171" s="18"/>
      <c r="GY171" s="18"/>
      <c r="GZ171" s="18"/>
      <c r="HA171" s="18"/>
      <c r="HB171" s="18"/>
      <c r="HC171" s="18"/>
      <c r="HD171" s="18"/>
      <c r="HE171" s="18"/>
      <c r="HF171" s="18"/>
      <c r="HG171" s="18"/>
      <c r="HH171" s="18"/>
      <c r="HI171" s="18"/>
      <c r="HJ171" s="18"/>
      <c r="HK171" s="18"/>
      <c r="HL171" s="18"/>
      <c r="HM171" s="18"/>
      <c r="HN171" s="18"/>
      <c r="HO171" s="18"/>
      <c r="HP171" s="18"/>
      <c r="HQ171" s="18"/>
      <c r="HR171" s="18"/>
      <c r="HS171" s="18"/>
      <c r="HT171" s="18"/>
      <c r="HU171" s="18"/>
      <c r="HV171" s="18"/>
      <c r="HW171" s="18"/>
      <c r="HX171" s="18"/>
      <c r="HY171" s="18"/>
      <c r="HZ171" s="18"/>
      <c r="IA171" s="18"/>
      <c r="IB171" s="18"/>
      <c r="IC171" s="18"/>
      <c r="ID171" s="18"/>
      <c r="IE171" s="18"/>
      <c r="IF171" s="18"/>
      <c r="IG171" s="18"/>
      <c r="IH171" s="18"/>
      <c r="II171" s="18"/>
      <c r="IJ171" s="18"/>
      <c r="IK171" s="18"/>
      <c r="IL171" s="18"/>
      <c r="IM171" s="18"/>
      <c r="IN171" s="18"/>
      <c r="IO171" s="18"/>
      <c r="IP171" s="18"/>
      <c r="IQ171" s="18"/>
      <c r="IR171" s="18"/>
      <c r="IS171" s="18"/>
      <c r="IT171" s="18"/>
      <c r="IU171" s="18"/>
      <c r="IV171" s="18"/>
      <c r="IW171" s="18"/>
      <c r="IX171" s="18"/>
      <c r="IY171" s="18"/>
      <c r="IZ171" s="18"/>
    </row>
    <row r="172" spans="2:260" s="20" customFormat="1">
      <c r="B172" s="18"/>
      <c r="C172" s="22"/>
      <c r="D172" s="23"/>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c r="CZ172" s="18"/>
      <c r="DA172" s="18"/>
      <c r="DB172" s="18"/>
      <c r="DC172" s="18"/>
      <c r="DD172" s="18"/>
      <c r="DE172" s="18"/>
      <c r="DF172" s="18"/>
      <c r="DG172" s="18"/>
      <c r="DH172" s="18"/>
      <c r="DI172" s="18"/>
      <c r="DJ172" s="18"/>
      <c r="DK172" s="18"/>
      <c r="DL172" s="18"/>
      <c r="DM172" s="18"/>
      <c r="DN172" s="18"/>
      <c r="DO172" s="18"/>
      <c r="DP172" s="18"/>
      <c r="DQ172" s="18"/>
      <c r="DR172" s="18"/>
      <c r="DS172" s="18"/>
      <c r="DT172" s="18"/>
      <c r="DU172" s="18"/>
      <c r="DV172" s="18"/>
      <c r="DW172" s="18"/>
      <c r="DX172" s="18"/>
      <c r="DY172" s="18"/>
      <c r="DZ172" s="18"/>
      <c r="EA172" s="18"/>
      <c r="EB172" s="18"/>
      <c r="EC172" s="18"/>
      <c r="ED172" s="18"/>
      <c r="EE172" s="18"/>
      <c r="EF172" s="18"/>
      <c r="EG172" s="18"/>
      <c r="EH172" s="18"/>
      <c r="EI172" s="18"/>
      <c r="EJ172" s="18"/>
      <c r="EK172" s="18"/>
      <c r="EL172" s="18"/>
      <c r="EM172" s="18"/>
      <c r="EN172" s="18"/>
      <c r="EO172" s="18"/>
      <c r="EP172" s="18"/>
      <c r="EQ172" s="18"/>
      <c r="ER172" s="18"/>
      <c r="ES172" s="18"/>
      <c r="ET172" s="18"/>
      <c r="EU172" s="18"/>
      <c r="EV172" s="18"/>
      <c r="EW172" s="18"/>
      <c r="EX172" s="18"/>
      <c r="EY172" s="18"/>
      <c r="EZ172" s="18"/>
      <c r="FA172" s="18"/>
      <c r="FB172" s="18"/>
      <c r="FC172" s="18"/>
      <c r="FD172" s="18"/>
      <c r="FE172" s="18"/>
      <c r="FF172" s="18"/>
      <c r="FG172" s="18"/>
      <c r="FH172" s="18"/>
      <c r="FI172" s="18"/>
      <c r="FJ172" s="18"/>
      <c r="FK172" s="18"/>
      <c r="FL172" s="18"/>
      <c r="FM172" s="18"/>
      <c r="FN172" s="18"/>
      <c r="FO172" s="18"/>
      <c r="FP172" s="18"/>
      <c r="FQ172" s="18"/>
      <c r="FR172" s="18"/>
      <c r="FS172" s="18"/>
      <c r="FT172" s="18"/>
      <c r="FU172" s="18"/>
      <c r="FV172" s="18"/>
      <c r="FW172" s="18"/>
      <c r="FX172" s="18"/>
      <c r="FY172" s="18"/>
      <c r="FZ172" s="18"/>
      <c r="GA172" s="18"/>
      <c r="GB172" s="18"/>
      <c r="GC172" s="18"/>
      <c r="GD172" s="18"/>
      <c r="GE172" s="18"/>
      <c r="GF172" s="18"/>
      <c r="GG172" s="18"/>
      <c r="GH172" s="18"/>
      <c r="GI172" s="18"/>
      <c r="GJ172" s="18"/>
      <c r="GK172" s="18"/>
      <c r="GL172" s="18"/>
      <c r="GM172" s="18"/>
      <c r="GN172" s="18"/>
      <c r="GO172" s="18"/>
      <c r="GP172" s="18"/>
      <c r="GQ172" s="18"/>
      <c r="GR172" s="18"/>
      <c r="GS172" s="18"/>
      <c r="GT172" s="18"/>
      <c r="GU172" s="18"/>
      <c r="GV172" s="18"/>
      <c r="GW172" s="18"/>
      <c r="GX172" s="18"/>
      <c r="GY172" s="18"/>
      <c r="GZ172" s="18"/>
      <c r="HA172" s="18"/>
      <c r="HB172" s="18"/>
      <c r="HC172" s="18"/>
      <c r="HD172" s="18"/>
      <c r="HE172" s="18"/>
      <c r="HF172" s="18"/>
      <c r="HG172" s="18"/>
      <c r="HH172" s="18"/>
      <c r="HI172" s="18"/>
      <c r="HJ172" s="18"/>
      <c r="HK172" s="18"/>
      <c r="HL172" s="18"/>
      <c r="HM172" s="18"/>
      <c r="HN172" s="18"/>
      <c r="HO172" s="18"/>
      <c r="HP172" s="18"/>
      <c r="HQ172" s="18"/>
      <c r="HR172" s="18"/>
      <c r="HS172" s="18"/>
      <c r="HT172" s="18"/>
      <c r="HU172" s="18"/>
      <c r="HV172" s="18"/>
      <c r="HW172" s="18"/>
      <c r="HX172" s="18"/>
      <c r="HY172" s="18"/>
      <c r="HZ172" s="18"/>
      <c r="IA172" s="18"/>
      <c r="IB172" s="18"/>
      <c r="IC172" s="18"/>
      <c r="ID172" s="18"/>
      <c r="IE172" s="18"/>
      <c r="IF172" s="18"/>
      <c r="IG172" s="18"/>
      <c r="IH172" s="18"/>
      <c r="II172" s="18"/>
      <c r="IJ172" s="18"/>
      <c r="IK172" s="18"/>
      <c r="IL172" s="18"/>
      <c r="IM172" s="18"/>
      <c r="IN172" s="18"/>
      <c r="IO172" s="18"/>
      <c r="IP172" s="18"/>
      <c r="IQ172" s="18"/>
      <c r="IR172" s="18"/>
      <c r="IS172" s="18"/>
      <c r="IT172" s="18"/>
      <c r="IU172" s="18"/>
      <c r="IV172" s="18"/>
      <c r="IW172" s="18"/>
      <c r="IX172" s="18"/>
      <c r="IY172" s="18"/>
      <c r="IZ172" s="18"/>
    </row>
    <row r="173" spans="2:260" s="20" customFormat="1">
      <c r="B173" s="18"/>
      <c r="C173" s="22"/>
      <c r="D173" s="23"/>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c r="DH173" s="18"/>
      <c r="DI173" s="18"/>
      <c r="DJ173" s="18"/>
      <c r="DK173" s="18"/>
      <c r="DL173" s="18"/>
      <c r="DM173" s="18"/>
      <c r="DN173" s="18"/>
      <c r="DO173" s="18"/>
      <c r="DP173" s="18"/>
      <c r="DQ173" s="18"/>
      <c r="DR173" s="18"/>
      <c r="DS173" s="18"/>
      <c r="DT173" s="18"/>
      <c r="DU173" s="18"/>
      <c r="DV173" s="18"/>
      <c r="DW173" s="18"/>
      <c r="DX173" s="18"/>
      <c r="DY173" s="18"/>
      <c r="DZ173" s="18"/>
      <c r="EA173" s="18"/>
      <c r="EB173" s="18"/>
      <c r="EC173" s="18"/>
      <c r="ED173" s="18"/>
      <c r="EE173" s="18"/>
      <c r="EF173" s="18"/>
      <c r="EG173" s="18"/>
      <c r="EH173" s="18"/>
      <c r="EI173" s="18"/>
      <c r="EJ173" s="18"/>
      <c r="EK173" s="18"/>
      <c r="EL173" s="18"/>
      <c r="EM173" s="18"/>
      <c r="EN173" s="18"/>
      <c r="EO173" s="18"/>
      <c r="EP173" s="18"/>
      <c r="EQ173" s="18"/>
      <c r="ER173" s="18"/>
      <c r="ES173" s="18"/>
      <c r="ET173" s="18"/>
      <c r="EU173" s="18"/>
      <c r="EV173" s="18"/>
      <c r="EW173" s="18"/>
      <c r="EX173" s="18"/>
      <c r="EY173" s="18"/>
      <c r="EZ173" s="18"/>
      <c r="FA173" s="18"/>
      <c r="FB173" s="18"/>
      <c r="FC173" s="18"/>
      <c r="FD173" s="18"/>
      <c r="FE173" s="18"/>
      <c r="FF173" s="18"/>
      <c r="FG173" s="18"/>
      <c r="FH173" s="18"/>
      <c r="FI173" s="18"/>
      <c r="FJ173" s="18"/>
      <c r="FK173" s="18"/>
      <c r="FL173" s="18"/>
      <c r="FM173" s="18"/>
      <c r="FN173" s="18"/>
      <c r="FO173" s="18"/>
      <c r="FP173" s="18"/>
      <c r="FQ173" s="18"/>
      <c r="FR173" s="18"/>
      <c r="FS173" s="18"/>
      <c r="FT173" s="18"/>
      <c r="FU173" s="18"/>
      <c r="FV173" s="18"/>
      <c r="FW173" s="18"/>
      <c r="FX173" s="18"/>
      <c r="FY173" s="18"/>
      <c r="FZ173" s="18"/>
      <c r="GA173" s="18"/>
      <c r="GB173" s="18"/>
      <c r="GC173" s="18"/>
      <c r="GD173" s="18"/>
      <c r="GE173" s="18"/>
      <c r="GF173" s="18"/>
      <c r="GG173" s="18"/>
      <c r="GH173" s="18"/>
      <c r="GI173" s="18"/>
      <c r="GJ173" s="18"/>
      <c r="GK173" s="18"/>
      <c r="GL173" s="18"/>
      <c r="GM173" s="18"/>
      <c r="GN173" s="18"/>
      <c r="GO173" s="18"/>
      <c r="GP173" s="18"/>
      <c r="GQ173" s="18"/>
      <c r="GR173" s="18"/>
      <c r="GS173" s="18"/>
      <c r="GT173" s="18"/>
      <c r="GU173" s="18"/>
      <c r="GV173" s="18"/>
      <c r="GW173" s="18"/>
      <c r="GX173" s="18"/>
      <c r="GY173" s="18"/>
      <c r="GZ173" s="18"/>
      <c r="HA173" s="18"/>
      <c r="HB173" s="18"/>
      <c r="HC173" s="18"/>
      <c r="HD173" s="18"/>
      <c r="HE173" s="18"/>
      <c r="HF173" s="18"/>
      <c r="HG173" s="18"/>
      <c r="HH173" s="18"/>
      <c r="HI173" s="18"/>
      <c r="HJ173" s="18"/>
      <c r="HK173" s="18"/>
      <c r="HL173" s="18"/>
      <c r="HM173" s="18"/>
      <c r="HN173" s="18"/>
      <c r="HO173" s="18"/>
      <c r="HP173" s="18"/>
      <c r="HQ173" s="18"/>
      <c r="HR173" s="18"/>
      <c r="HS173" s="18"/>
      <c r="HT173" s="18"/>
      <c r="HU173" s="18"/>
      <c r="HV173" s="18"/>
      <c r="HW173" s="18"/>
      <c r="HX173" s="18"/>
      <c r="HY173" s="18"/>
      <c r="HZ173" s="18"/>
      <c r="IA173" s="18"/>
      <c r="IB173" s="18"/>
      <c r="IC173" s="18"/>
      <c r="ID173" s="18"/>
      <c r="IE173" s="18"/>
      <c r="IF173" s="18"/>
      <c r="IG173" s="18"/>
      <c r="IH173" s="18"/>
      <c r="II173" s="18"/>
      <c r="IJ173" s="18"/>
      <c r="IK173" s="18"/>
      <c r="IL173" s="18"/>
      <c r="IM173" s="18"/>
      <c r="IN173" s="18"/>
      <c r="IO173" s="18"/>
      <c r="IP173" s="18"/>
      <c r="IQ173" s="18"/>
      <c r="IR173" s="18"/>
      <c r="IS173" s="18"/>
      <c r="IT173" s="18"/>
      <c r="IU173" s="18"/>
      <c r="IV173" s="18"/>
      <c r="IW173" s="18"/>
      <c r="IX173" s="18"/>
      <c r="IY173" s="18"/>
      <c r="IZ173" s="18"/>
    </row>
    <row r="174" spans="2:260" s="20" customFormat="1">
      <c r="B174" s="18"/>
      <c r="C174" s="22"/>
      <c r="D174" s="23"/>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c r="CY174" s="18"/>
      <c r="CZ174" s="18"/>
      <c r="DA174" s="18"/>
      <c r="DB174" s="18"/>
      <c r="DC174" s="18"/>
      <c r="DD174" s="18"/>
      <c r="DE174" s="18"/>
      <c r="DF174" s="18"/>
      <c r="DG174" s="18"/>
      <c r="DH174" s="18"/>
      <c r="DI174" s="18"/>
      <c r="DJ174" s="18"/>
      <c r="DK174" s="18"/>
      <c r="DL174" s="18"/>
      <c r="DM174" s="18"/>
      <c r="DN174" s="18"/>
      <c r="DO174" s="18"/>
      <c r="DP174" s="18"/>
      <c r="DQ174" s="18"/>
      <c r="DR174" s="18"/>
      <c r="DS174" s="18"/>
      <c r="DT174" s="18"/>
      <c r="DU174" s="18"/>
      <c r="DV174" s="18"/>
      <c r="DW174" s="18"/>
      <c r="DX174" s="18"/>
      <c r="DY174" s="18"/>
      <c r="DZ174" s="18"/>
      <c r="EA174" s="18"/>
      <c r="EB174" s="18"/>
      <c r="EC174" s="18"/>
      <c r="ED174" s="18"/>
      <c r="EE174" s="18"/>
      <c r="EF174" s="18"/>
      <c r="EG174" s="18"/>
      <c r="EH174" s="18"/>
      <c r="EI174" s="18"/>
      <c r="EJ174" s="18"/>
      <c r="EK174" s="18"/>
      <c r="EL174" s="18"/>
      <c r="EM174" s="18"/>
      <c r="EN174" s="18"/>
      <c r="EO174" s="18"/>
      <c r="EP174" s="18"/>
      <c r="EQ174" s="18"/>
      <c r="ER174" s="18"/>
      <c r="ES174" s="18"/>
      <c r="ET174" s="18"/>
      <c r="EU174" s="18"/>
      <c r="EV174" s="18"/>
      <c r="EW174" s="18"/>
      <c r="EX174" s="18"/>
      <c r="EY174" s="18"/>
      <c r="EZ174" s="18"/>
      <c r="FA174" s="18"/>
      <c r="FB174" s="18"/>
      <c r="FC174" s="18"/>
      <c r="FD174" s="18"/>
      <c r="FE174" s="18"/>
      <c r="FF174" s="18"/>
      <c r="FG174" s="18"/>
      <c r="FH174" s="18"/>
      <c r="FI174" s="18"/>
      <c r="FJ174" s="18"/>
      <c r="FK174" s="18"/>
      <c r="FL174" s="18"/>
      <c r="FM174" s="18"/>
      <c r="FN174" s="18"/>
      <c r="FO174" s="18"/>
      <c r="FP174" s="18"/>
      <c r="FQ174" s="18"/>
      <c r="FR174" s="18"/>
      <c r="FS174" s="18"/>
      <c r="FT174" s="18"/>
      <c r="FU174" s="18"/>
      <c r="FV174" s="18"/>
      <c r="FW174" s="18"/>
      <c r="FX174" s="18"/>
      <c r="FY174" s="18"/>
      <c r="FZ174" s="18"/>
      <c r="GA174" s="18"/>
      <c r="GB174" s="18"/>
      <c r="GC174" s="18"/>
      <c r="GD174" s="18"/>
      <c r="GE174" s="18"/>
      <c r="GF174" s="18"/>
      <c r="GG174" s="18"/>
      <c r="GH174" s="18"/>
      <c r="GI174" s="18"/>
      <c r="GJ174" s="18"/>
      <c r="GK174" s="18"/>
      <c r="GL174" s="18"/>
      <c r="GM174" s="18"/>
      <c r="GN174" s="18"/>
      <c r="GO174" s="18"/>
      <c r="GP174" s="18"/>
      <c r="GQ174" s="18"/>
      <c r="GR174" s="18"/>
      <c r="GS174" s="18"/>
      <c r="GT174" s="18"/>
      <c r="GU174" s="18"/>
      <c r="GV174" s="18"/>
      <c r="GW174" s="18"/>
      <c r="GX174" s="18"/>
      <c r="GY174" s="18"/>
      <c r="GZ174" s="18"/>
      <c r="HA174" s="18"/>
      <c r="HB174" s="18"/>
      <c r="HC174" s="18"/>
      <c r="HD174" s="18"/>
      <c r="HE174" s="18"/>
      <c r="HF174" s="18"/>
      <c r="HG174" s="18"/>
      <c r="HH174" s="18"/>
      <c r="HI174" s="18"/>
      <c r="HJ174" s="18"/>
      <c r="HK174" s="18"/>
      <c r="HL174" s="18"/>
      <c r="HM174" s="18"/>
      <c r="HN174" s="18"/>
      <c r="HO174" s="18"/>
      <c r="HP174" s="18"/>
      <c r="HQ174" s="18"/>
      <c r="HR174" s="18"/>
      <c r="HS174" s="18"/>
      <c r="HT174" s="18"/>
      <c r="HU174" s="18"/>
      <c r="HV174" s="18"/>
      <c r="HW174" s="18"/>
      <c r="HX174" s="18"/>
      <c r="HY174" s="18"/>
      <c r="HZ174" s="18"/>
      <c r="IA174" s="18"/>
      <c r="IB174" s="18"/>
      <c r="IC174" s="18"/>
      <c r="ID174" s="18"/>
      <c r="IE174" s="18"/>
      <c r="IF174" s="18"/>
      <c r="IG174" s="18"/>
      <c r="IH174" s="18"/>
      <c r="II174" s="18"/>
      <c r="IJ174" s="18"/>
      <c r="IK174" s="18"/>
      <c r="IL174" s="18"/>
      <c r="IM174" s="18"/>
      <c r="IN174" s="18"/>
      <c r="IO174" s="18"/>
      <c r="IP174" s="18"/>
      <c r="IQ174" s="18"/>
      <c r="IR174" s="18"/>
      <c r="IS174" s="18"/>
      <c r="IT174" s="18"/>
      <c r="IU174" s="18"/>
      <c r="IV174" s="18"/>
      <c r="IW174" s="18"/>
      <c r="IX174" s="18"/>
      <c r="IY174" s="18"/>
      <c r="IZ174" s="18"/>
    </row>
    <row r="175" spans="2:260" s="20" customFormat="1">
      <c r="B175" s="18"/>
      <c r="C175" s="22"/>
      <c r="D175" s="23"/>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c r="DK175" s="18"/>
      <c r="DL175" s="18"/>
      <c r="DM175" s="18"/>
      <c r="DN175" s="18"/>
      <c r="DO175" s="18"/>
      <c r="DP175" s="18"/>
      <c r="DQ175" s="18"/>
      <c r="DR175" s="18"/>
      <c r="DS175" s="18"/>
      <c r="DT175" s="18"/>
      <c r="DU175" s="18"/>
      <c r="DV175" s="18"/>
      <c r="DW175" s="18"/>
      <c r="DX175" s="18"/>
      <c r="DY175" s="18"/>
      <c r="DZ175" s="18"/>
      <c r="EA175" s="18"/>
      <c r="EB175" s="18"/>
      <c r="EC175" s="18"/>
      <c r="ED175" s="18"/>
      <c r="EE175" s="18"/>
      <c r="EF175" s="18"/>
      <c r="EG175" s="18"/>
      <c r="EH175" s="18"/>
      <c r="EI175" s="18"/>
      <c r="EJ175" s="18"/>
      <c r="EK175" s="18"/>
      <c r="EL175" s="18"/>
      <c r="EM175" s="18"/>
      <c r="EN175" s="18"/>
      <c r="EO175" s="18"/>
      <c r="EP175" s="18"/>
      <c r="EQ175" s="18"/>
      <c r="ER175" s="18"/>
      <c r="ES175" s="18"/>
      <c r="ET175" s="18"/>
      <c r="EU175" s="18"/>
      <c r="EV175" s="18"/>
      <c r="EW175" s="18"/>
      <c r="EX175" s="18"/>
      <c r="EY175" s="18"/>
      <c r="EZ175" s="18"/>
      <c r="FA175" s="18"/>
      <c r="FB175" s="18"/>
      <c r="FC175" s="18"/>
      <c r="FD175" s="18"/>
      <c r="FE175" s="18"/>
      <c r="FF175" s="18"/>
      <c r="FG175" s="18"/>
      <c r="FH175" s="18"/>
      <c r="FI175" s="18"/>
      <c r="FJ175" s="18"/>
      <c r="FK175" s="18"/>
      <c r="FL175" s="18"/>
      <c r="FM175" s="18"/>
      <c r="FN175" s="18"/>
      <c r="FO175" s="18"/>
      <c r="FP175" s="18"/>
      <c r="FQ175" s="18"/>
      <c r="FR175" s="18"/>
      <c r="FS175" s="18"/>
      <c r="FT175" s="18"/>
      <c r="FU175" s="18"/>
      <c r="FV175" s="18"/>
      <c r="FW175" s="18"/>
      <c r="FX175" s="18"/>
      <c r="FY175" s="18"/>
      <c r="FZ175" s="18"/>
      <c r="GA175" s="18"/>
      <c r="GB175" s="18"/>
      <c r="GC175" s="18"/>
      <c r="GD175" s="18"/>
      <c r="GE175" s="18"/>
      <c r="GF175" s="18"/>
      <c r="GG175" s="18"/>
      <c r="GH175" s="18"/>
      <c r="GI175" s="18"/>
      <c r="GJ175" s="18"/>
      <c r="GK175" s="18"/>
      <c r="GL175" s="18"/>
      <c r="GM175" s="18"/>
      <c r="GN175" s="18"/>
      <c r="GO175" s="18"/>
      <c r="GP175" s="18"/>
      <c r="GQ175" s="18"/>
      <c r="GR175" s="18"/>
      <c r="GS175" s="18"/>
      <c r="GT175" s="18"/>
      <c r="GU175" s="18"/>
      <c r="GV175" s="18"/>
      <c r="GW175" s="18"/>
      <c r="GX175" s="18"/>
      <c r="GY175" s="18"/>
      <c r="GZ175" s="18"/>
      <c r="HA175" s="18"/>
      <c r="HB175" s="18"/>
      <c r="HC175" s="18"/>
      <c r="HD175" s="18"/>
      <c r="HE175" s="18"/>
      <c r="HF175" s="18"/>
      <c r="HG175" s="18"/>
      <c r="HH175" s="18"/>
      <c r="HI175" s="18"/>
      <c r="HJ175" s="18"/>
      <c r="HK175" s="18"/>
      <c r="HL175" s="18"/>
      <c r="HM175" s="18"/>
      <c r="HN175" s="18"/>
      <c r="HO175" s="18"/>
      <c r="HP175" s="18"/>
      <c r="HQ175" s="18"/>
      <c r="HR175" s="18"/>
      <c r="HS175" s="18"/>
      <c r="HT175" s="18"/>
      <c r="HU175" s="18"/>
      <c r="HV175" s="18"/>
      <c r="HW175" s="18"/>
      <c r="HX175" s="18"/>
      <c r="HY175" s="18"/>
      <c r="HZ175" s="18"/>
      <c r="IA175" s="18"/>
      <c r="IB175" s="18"/>
      <c r="IC175" s="18"/>
      <c r="ID175" s="18"/>
      <c r="IE175" s="18"/>
      <c r="IF175" s="18"/>
      <c r="IG175" s="18"/>
      <c r="IH175" s="18"/>
      <c r="II175" s="18"/>
      <c r="IJ175" s="18"/>
      <c r="IK175" s="18"/>
      <c r="IL175" s="18"/>
      <c r="IM175" s="18"/>
      <c r="IN175" s="18"/>
      <c r="IO175" s="18"/>
      <c r="IP175" s="18"/>
      <c r="IQ175" s="18"/>
      <c r="IR175" s="18"/>
      <c r="IS175" s="18"/>
      <c r="IT175" s="18"/>
      <c r="IU175" s="18"/>
      <c r="IV175" s="18"/>
      <c r="IW175" s="18"/>
      <c r="IX175" s="18"/>
      <c r="IY175" s="18"/>
      <c r="IZ175" s="18"/>
    </row>
    <row r="176" spans="2:260" s="20" customFormat="1">
      <c r="B176" s="18"/>
      <c r="C176" s="22"/>
      <c r="D176" s="23"/>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c r="DZ176" s="18"/>
      <c r="EA176" s="18"/>
      <c r="EB176" s="18"/>
      <c r="EC176" s="18"/>
      <c r="ED176" s="18"/>
      <c r="EE176" s="18"/>
      <c r="EF176" s="18"/>
      <c r="EG176" s="18"/>
      <c r="EH176" s="18"/>
      <c r="EI176" s="18"/>
      <c r="EJ176" s="18"/>
      <c r="EK176" s="18"/>
      <c r="EL176" s="18"/>
      <c r="EM176" s="18"/>
      <c r="EN176" s="18"/>
      <c r="EO176" s="18"/>
      <c r="EP176" s="18"/>
      <c r="EQ176" s="18"/>
      <c r="ER176" s="18"/>
      <c r="ES176" s="18"/>
      <c r="ET176" s="18"/>
      <c r="EU176" s="18"/>
      <c r="EV176" s="18"/>
      <c r="EW176" s="18"/>
      <c r="EX176" s="18"/>
      <c r="EY176" s="18"/>
      <c r="EZ176" s="18"/>
      <c r="FA176" s="18"/>
      <c r="FB176" s="18"/>
      <c r="FC176" s="18"/>
      <c r="FD176" s="18"/>
      <c r="FE176" s="18"/>
      <c r="FF176" s="18"/>
      <c r="FG176" s="18"/>
      <c r="FH176" s="18"/>
      <c r="FI176" s="18"/>
      <c r="FJ176" s="18"/>
      <c r="FK176" s="18"/>
      <c r="FL176" s="18"/>
      <c r="FM176" s="18"/>
      <c r="FN176" s="18"/>
      <c r="FO176" s="18"/>
      <c r="FP176" s="18"/>
      <c r="FQ176" s="18"/>
      <c r="FR176" s="18"/>
      <c r="FS176" s="18"/>
      <c r="FT176" s="18"/>
      <c r="FU176" s="18"/>
      <c r="FV176" s="18"/>
      <c r="FW176" s="18"/>
      <c r="FX176" s="18"/>
      <c r="FY176" s="18"/>
      <c r="FZ176" s="18"/>
      <c r="GA176" s="18"/>
      <c r="GB176" s="18"/>
      <c r="GC176" s="18"/>
      <c r="GD176" s="18"/>
      <c r="GE176" s="18"/>
      <c r="GF176" s="18"/>
      <c r="GG176" s="18"/>
      <c r="GH176" s="18"/>
      <c r="GI176" s="18"/>
      <c r="GJ176" s="18"/>
      <c r="GK176" s="18"/>
      <c r="GL176" s="18"/>
      <c r="GM176" s="18"/>
      <c r="GN176" s="18"/>
      <c r="GO176" s="18"/>
      <c r="GP176" s="18"/>
      <c r="GQ176" s="18"/>
      <c r="GR176" s="18"/>
      <c r="GS176" s="18"/>
      <c r="GT176" s="18"/>
      <c r="GU176" s="18"/>
      <c r="GV176" s="18"/>
      <c r="GW176" s="18"/>
      <c r="GX176" s="18"/>
      <c r="GY176" s="18"/>
      <c r="GZ176" s="18"/>
      <c r="HA176" s="18"/>
      <c r="HB176" s="18"/>
      <c r="HC176" s="18"/>
      <c r="HD176" s="18"/>
      <c r="HE176" s="18"/>
      <c r="HF176" s="18"/>
      <c r="HG176" s="18"/>
      <c r="HH176" s="18"/>
      <c r="HI176" s="18"/>
      <c r="HJ176" s="18"/>
      <c r="HK176" s="18"/>
      <c r="HL176" s="18"/>
      <c r="HM176" s="18"/>
      <c r="HN176" s="18"/>
      <c r="HO176" s="18"/>
      <c r="HP176" s="18"/>
      <c r="HQ176" s="18"/>
      <c r="HR176" s="18"/>
      <c r="HS176" s="18"/>
      <c r="HT176" s="18"/>
      <c r="HU176" s="18"/>
      <c r="HV176" s="18"/>
      <c r="HW176" s="18"/>
      <c r="HX176" s="18"/>
      <c r="HY176" s="18"/>
      <c r="HZ176" s="18"/>
      <c r="IA176" s="18"/>
      <c r="IB176" s="18"/>
      <c r="IC176" s="18"/>
      <c r="ID176" s="18"/>
      <c r="IE176" s="18"/>
      <c r="IF176" s="18"/>
      <c r="IG176" s="18"/>
      <c r="IH176" s="18"/>
      <c r="II176" s="18"/>
      <c r="IJ176" s="18"/>
      <c r="IK176" s="18"/>
      <c r="IL176" s="18"/>
      <c r="IM176" s="18"/>
      <c r="IN176" s="18"/>
      <c r="IO176" s="18"/>
      <c r="IP176" s="18"/>
      <c r="IQ176" s="18"/>
      <c r="IR176" s="18"/>
      <c r="IS176" s="18"/>
      <c r="IT176" s="18"/>
      <c r="IU176" s="18"/>
      <c r="IV176" s="18"/>
      <c r="IW176" s="18"/>
      <c r="IX176" s="18"/>
      <c r="IY176" s="18"/>
      <c r="IZ176" s="18"/>
    </row>
    <row r="177" spans="2:260" s="20" customFormat="1">
      <c r="B177" s="18"/>
      <c r="C177" s="22"/>
      <c r="D177" s="23"/>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c r="CM177" s="18"/>
      <c r="CN177" s="18"/>
      <c r="CO177" s="18"/>
      <c r="CP177" s="18"/>
      <c r="CQ177" s="18"/>
      <c r="CR177" s="18"/>
      <c r="CS177" s="18"/>
      <c r="CT177" s="18"/>
      <c r="CU177" s="18"/>
      <c r="CV177" s="18"/>
      <c r="CW177" s="18"/>
      <c r="CX177" s="18"/>
      <c r="CY177" s="18"/>
      <c r="CZ177" s="18"/>
      <c r="DA177" s="18"/>
      <c r="DB177" s="18"/>
      <c r="DC177" s="18"/>
      <c r="DD177" s="18"/>
      <c r="DE177" s="18"/>
      <c r="DF177" s="18"/>
      <c r="DG177" s="18"/>
      <c r="DH177" s="18"/>
      <c r="DI177" s="18"/>
      <c r="DJ177" s="18"/>
      <c r="DK177" s="18"/>
      <c r="DL177" s="18"/>
      <c r="DM177" s="18"/>
      <c r="DN177" s="18"/>
      <c r="DO177" s="18"/>
      <c r="DP177" s="18"/>
      <c r="DQ177" s="18"/>
      <c r="DR177" s="18"/>
      <c r="DS177" s="18"/>
      <c r="DT177" s="18"/>
      <c r="DU177" s="18"/>
      <c r="DV177" s="18"/>
      <c r="DW177" s="18"/>
      <c r="DX177" s="18"/>
      <c r="DY177" s="18"/>
      <c r="DZ177" s="18"/>
      <c r="EA177" s="18"/>
      <c r="EB177" s="18"/>
      <c r="EC177" s="18"/>
      <c r="ED177" s="18"/>
      <c r="EE177" s="18"/>
      <c r="EF177" s="18"/>
      <c r="EG177" s="18"/>
      <c r="EH177" s="18"/>
      <c r="EI177" s="18"/>
      <c r="EJ177" s="18"/>
      <c r="EK177" s="18"/>
      <c r="EL177" s="18"/>
      <c r="EM177" s="18"/>
      <c r="EN177" s="18"/>
      <c r="EO177" s="18"/>
      <c r="EP177" s="18"/>
      <c r="EQ177" s="18"/>
      <c r="ER177" s="18"/>
      <c r="ES177" s="18"/>
      <c r="ET177" s="18"/>
      <c r="EU177" s="18"/>
      <c r="EV177" s="18"/>
      <c r="EW177" s="18"/>
      <c r="EX177" s="18"/>
      <c r="EY177" s="18"/>
      <c r="EZ177" s="18"/>
      <c r="FA177" s="18"/>
      <c r="FB177" s="18"/>
      <c r="FC177" s="18"/>
      <c r="FD177" s="18"/>
      <c r="FE177" s="18"/>
      <c r="FF177" s="18"/>
      <c r="FG177" s="18"/>
      <c r="FH177" s="18"/>
      <c r="FI177" s="18"/>
      <c r="FJ177" s="18"/>
      <c r="FK177" s="18"/>
      <c r="FL177" s="18"/>
      <c r="FM177" s="18"/>
      <c r="FN177" s="18"/>
      <c r="FO177" s="18"/>
      <c r="FP177" s="18"/>
      <c r="FQ177" s="18"/>
      <c r="FR177" s="18"/>
      <c r="FS177" s="18"/>
      <c r="FT177" s="18"/>
      <c r="FU177" s="18"/>
      <c r="FV177" s="18"/>
      <c r="FW177" s="18"/>
      <c r="FX177" s="18"/>
      <c r="FY177" s="18"/>
      <c r="FZ177" s="18"/>
      <c r="GA177" s="18"/>
      <c r="GB177" s="18"/>
      <c r="GC177" s="18"/>
      <c r="GD177" s="18"/>
      <c r="GE177" s="18"/>
      <c r="GF177" s="18"/>
      <c r="GG177" s="18"/>
      <c r="GH177" s="18"/>
      <c r="GI177" s="18"/>
      <c r="GJ177" s="18"/>
      <c r="GK177" s="18"/>
      <c r="GL177" s="18"/>
      <c r="GM177" s="18"/>
      <c r="GN177" s="18"/>
      <c r="GO177" s="18"/>
      <c r="GP177" s="18"/>
      <c r="GQ177" s="18"/>
      <c r="GR177" s="18"/>
      <c r="GS177" s="18"/>
      <c r="GT177" s="18"/>
      <c r="GU177" s="18"/>
      <c r="GV177" s="18"/>
      <c r="GW177" s="18"/>
      <c r="GX177" s="18"/>
      <c r="GY177" s="18"/>
      <c r="GZ177" s="18"/>
      <c r="HA177" s="18"/>
      <c r="HB177" s="18"/>
      <c r="HC177" s="18"/>
      <c r="HD177" s="18"/>
      <c r="HE177" s="18"/>
      <c r="HF177" s="18"/>
      <c r="HG177" s="18"/>
      <c r="HH177" s="18"/>
      <c r="HI177" s="18"/>
      <c r="HJ177" s="18"/>
      <c r="HK177" s="18"/>
      <c r="HL177" s="18"/>
      <c r="HM177" s="18"/>
      <c r="HN177" s="18"/>
      <c r="HO177" s="18"/>
      <c r="HP177" s="18"/>
      <c r="HQ177" s="18"/>
      <c r="HR177" s="18"/>
      <c r="HS177" s="18"/>
      <c r="HT177" s="18"/>
      <c r="HU177" s="18"/>
      <c r="HV177" s="18"/>
      <c r="HW177" s="18"/>
      <c r="HX177" s="18"/>
      <c r="HY177" s="18"/>
      <c r="HZ177" s="18"/>
      <c r="IA177" s="18"/>
      <c r="IB177" s="18"/>
      <c r="IC177" s="18"/>
      <c r="ID177" s="18"/>
      <c r="IE177" s="18"/>
      <c r="IF177" s="18"/>
      <c r="IG177" s="18"/>
      <c r="IH177" s="18"/>
      <c r="II177" s="18"/>
      <c r="IJ177" s="18"/>
      <c r="IK177" s="18"/>
      <c r="IL177" s="18"/>
      <c r="IM177" s="18"/>
      <c r="IN177" s="18"/>
      <c r="IO177" s="18"/>
      <c r="IP177" s="18"/>
      <c r="IQ177" s="18"/>
      <c r="IR177" s="18"/>
      <c r="IS177" s="18"/>
      <c r="IT177" s="18"/>
      <c r="IU177" s="18"/>
      <c r="IV177" s="18"/>
      <c r="IW177" s="18"/>
      <c r="IX177" s="18"/>
      <c r="IY177" s="18"/>
      <c r="IZ177" s="18"/>
    </row>
    <row r="178" spans="2:260" s="20" customFormat="1">
      <c r="B178" s="18"/>
      <c r="C178" s="22"/>
      <c r="D178" s="23"/>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c r="DH178" s="18"/>
      <c r="DI178" s="18"/>
      <c r="DJ178" s="18"/>
      <c r="DK178" s="18"/>
      <c r="DL178" s="18"/>
      <c r="DM178" s="18"/>
      <c r="DN178" s="18"/>
      <c r="DO178" s="18"/>
      <c r="DP178" s="18"/>
      <c r="DQ178" s="18"/>
      <c r="DR178" s="18"/>
      <c r="DS178" s="18"/>
      <c r="DT178" s="18"/>
      <c r="DU178" s="18"/>
      <c r="DV178" s="18"/>
      <c r="DW178" s="18"/>
      <c r="DX178" s="18"/>
      <c r="DY178" s="18"/>
      <c r="DZ178" s="18"/>
      <c r="EA178" s="18"/>
      <c r="EB178" s="18"/>
      <c r="EC178" s="18"/>
      <c r="ED178" s="18"/>
      <c r="EE178" s="18"/>
      <c r="EF178" s="18"/>
      <c r="EG178" s="18"/>
      <c r="EH178" s="18"/>
      <c r="EI178" s="18"/>
      <c r="EJ178" s="18"/>
      <c r="EK178" s="18"/>
      <c r="EL178" s="18"/>
      <c r="EM178" s="18"/>
      <c r="EN178" s="18"/>
      <c r="EO178" s="18"/>
      <c r="EP178" s="18"/>
      <c r="EQ178" s="18"/>
      <c r="ER178" s="18"/>
      <c r="ES178" s="18"/>
      <c r="ET178" s="18"/>
      <c r="EU178" s="18"/>
      <c r="EV178" s="18"/>
      <c r="EW178" s="18"/>
      <c r="EX178" s="18"/>
      <c r="EY178" s="18"/>
      <c r="EZ178" s="18"/>
      <c r="FA178" s="18"/>
      <c r="FB178" s="18"/>
      <c r="FC178" s="18"/>
      <c r="FD178" s="18"/>
      <c r="FE178" s="18"/>
      <c r="FF178" s="18"/>
      <c r="FG178" s="18"/>
      <c r="FH178" s="18"/>
      <c r="FI178" s="18"/>
      <c r="FJ178" s="18"/>
      <c r="FK178" s="18"/>
      <c r="FL178" s="18"/>
      <c r="FM178" s="18"/>
      <c r="FN178" s="18"/>
      <c r="FO178" s="18"/>
      <c r="FP178" s="18"/>
      <c r="FQ178" s="18"/>
      <c r="FR178" s="18"/>
      <c r="FS178" s="18"/>
      <c r="FT178" s="18"/>
      <c r="FU178" s="18"/>
      <c r="FV178" s="18"/>
      <c r="FW178" s="18"/>
      <c r="FX178" s="18"/>
      <c r="FY178" s="18"/>
      <c r="FZ178" s="18"/>
      <c r="GA178" s="18"/>
      <c r="GB178" s="18"/>
      <c r="GC178" s="18"/>
      <c r="GD178" s="18"/>
      <c r="GE178" s="18"/>
      <c r="GF178" s="18"/>
      <c r="GG178" s="18"/>
      <c r="GH178" s="18"/>
      <c r="GI178" s="18"/>
      <c r="GJ178" s="18"/>
      <c r="GK178" s="18"/>
      <c r="GL178" s="18"/>
      <c r="GM178" s="18"/>
      <c r="GN178" s="18"/>
      <c r="GO178" s="18"/>
      <c r="GP178" s="18"/>
      <c r="GQ178" s="18"/>
      <c r="GR178" s="18"/>
      <c r="GS178" s="18"/>
      <c r="GT178" s="18"/>
      <c r="GU178" s="18"/>
      <c r="GV178" s="18"/>
      <c r="GW178" s="18"/>
      <c r="GX178" s="18"/>
      <c r="GY178" s="18"/>
      <c r="GZ178" s="18"/>
      <c r="HA178" s="18"/>
      <c r="HB178" s="18"/>
      <c r="HC178" s="18"/>
      <c r="HD178" s="18"/>
      <c r="HE178" s="18"/>
      <c r="HF178" s="18"/>
      <c r="HG178" s="18"/>
      <c r="HH178" s="18"/>
      <c r="HI178" s="18"/>
      <c r="HJ178" s="18"/>
      <c r="HK178" s="18"/>
      <c r="HL178" s="18"/>
      <c r="HM178" s="18"/>
      <c r="HN178" s="18"/>
      <c r="HO178" s="18"/>
      <c r="HP178" s="18"/>
      <c r="HQ178" s="18"/>
      <c r="HR178" s="18"/>
      <c r="HS178" s="18"/>
      <c r="HT178" s="18"/>
      <c r="HU178" s="18"/>
      <c r="HV178" s="18"/>
      <c r="HW178" s="18"/>
      <c r="HX178" s="18"/>
      <c r="HY178" s="18"/>
      <c r="HZ178" s="18"/>
      <c r="IA178" s="18"/>
      <c r="IB178" s="18"/>
      <c r="IC178" s="18"/>
      <c r="ID178" s="18"/>
      <c r="IE178" s="18"/>
      <c r="IF178" s="18"/>
      <c r="IG178" s="18"/>
      <c r="IH178" s="18"/>
      <c r="II178" s="18"/>
      <c r="IJ178" s="18"/>
      <c r="IK178" s="18"/>
      <c r="IL178" s="18"/>
      <c r="IM178" s="18"/>
      <c r="IN178" s="18"/>
      <c r="IO178" s="18"/>
      <c r="IP178" s="18"/>
      <c r="IQ178" s="18"/>
      <c r="IR178" s="18"/>
      <c r="IS178" s="18"/>
      <c r="IT178" s="18"/>
      <c r="IU178" s="18"/>
      <c r="IV178" s="18"/>
      <c r="IW178" s="18"/>
      <c r="IX178" s="18"/>
      <c r="IY178" s="18"/>
      <c r="IZ178" s="18"/>
    </row>
    <row r="179" spans="2:260" s="20" customFormat="1">
      <c r="B179" s="18"/>
      <c r="C179" s="22"/>
      <c r="D179" s="23"/>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c r="CY179" s="18"/>
      <c r="CZ179" s="18"/>
      <c r="DA179" s="18"/>
      <c r="DB179" s="18"/>
      <c r="DC179" s="18"/>
      <c r="DD179" s="18"/>
      <c r="DE179" s="18"/>
      <c r="DF179" s="18"/>
      <c r="DG179" s="18"/>
      <c r="DH179" s="18"/>
      <c r="DI179" s="18"/>
      <c r="DJ179" s="18"/>
      <c r="DK179" s="18"/>
      <c r="DL179" s="18"/>
      <c r="DM179" s="18"/>
      <c r="DN179" s="18"/>
      <c r="DO179" s="18"/>
      <c r="DP179" s="18"/>
      <c r="DQ179" s="18"/>
      <c r="DR179" s="18"/>
      <c r="DS179" s="18"/>
      <c r="DT179" s="18"/>
      <c r="DU179" s="18"/>
      <c r="DV179" s="18"/>
      <c r="DW179" s="18"/>
      <c r="DX179" s="18"/>
      <c r="DY179" s="18"/>
      <c r="DZ179" s="18"/>
      <c r="EA179" s="18"/>
      <c r="EB179" s="18"/>
      <c r="EC179" s="18"/>
      <c r="ED179" s="18"/>
      <c r="EE179" s="18"/>
      <c r="EF179" s="18"/>
      <c r="EG179" s="18"/>
      <c r="EH179" s="18"/>
      <c r="EI179" s="18"/>
      <c r="EJ179" s="18"/>
      <c r="EK179" s="18"/>
      <c r="EL179" s="18"/>
      <c r="EM179" s="18"/>
      <c r="EN179" s="18"/>
      <c r="EO179" s="18"/>
      <c r="EP179" s="18"/>
      <c r="EQ179" s="18"/>
      <c r="ER179" s="18"/>
      <c r="ES179" s="18"/>
      <c r="ET179" s="18"/>
      <c r="EU179" s="18"/>
      <c r="EV179" s="18"/>
      <c r="EW179" s="18"/>
      <c r="EX179" s="18"/>
      <c r="EY179" s="18"/>
      <c r="EZ179" s="18"/>
      <c r="FA179" s="18"/>
      <c r="FB179" s="18"/>
      <c r="FC179" s="18"/>
      <c r="FD179" s="18"/>
      <c r="FE179" s="18"/>
      <c r="FF179" s="18"/>
      <c r="FG179" s="18"/>
      <c r="FH179" s="18"/>
      <c r="FI179" s="18"/>
      <c r="FJ179" s="18"/>
      <c r="FK179" s="18"/>
      <c r="FL179" s="18"/>
      <c r="FM179" s="18"/>
      <c r="FN179" s="18"/>
      <c r="FO179" s="18"/>
      <c r="FP179" s="18"/>
      <c r="FQ179" s="18"/>
      <c r="FR179" s="18"/>
      <c r="FS179" s="18"/>
      <c r="FT179" s="18"/>
      <c r="FU179" s="18"/>
      <c r="FV179" s="18"/>
      <c r="FW179" s="18"/>
      <c r="FX179" s="18"/>
      <c r="FY179" s="18"/>
      <c r="FZ179" s="18"/>
      <c r="GA179" s="18"/>
      <c r="GB179" s="18"/>
      <c r="GC179" s="18"/>
      <c r="GD179" s="18"/>
      <c r="GE179" s="18"/>
      <c r="GF179" s="18"/>
      <c r="GG179" s="18"/>
      <c r="GH179" s="18"/>
      <c r="GI179" s="18"/>
      <c r="GJ179" s="18"/>
      <c r="GK179" s="18"/>
      <c r="GL179" s="18"/>
      <c r="GM179" s="18"/>
      <c r="GN179" s="18"/>
      <c r="GO179" s="18"/>
      <c r="GP179" s="18"/>
      <c r="GQ179" s="18"/>
      <c r="GR179" s="18"/>
      <c r="GS179" s="18"/>
      <c r="GT179" s="18"/>
      <c r="GU179" s="18"/>
      <c r="GV179" s="18"/>
      <c r="GW179" s="18"/>
      <c r="GX179" s="18"/>
      <c r="GY179" s="18"/>
      <c r="GZ179" s="18"/>
      <c r="HA179" s="18"/>
      <c r="HB179" s="18"/>
      <c r="HC179" s="18"/>
      <c r="HD179" s="18"/>
      <c r="HE179" s="18"/>
      <c r="HF179" s="18"/>
      <c r="HG179" s="18"/>
      <c r="HH179" s="18"/>
      <c r="HI179" s="18"/>
      <c r="HJ179" s="18"/>
      <c r="HK179" s="18"/>
      <c r="HL179" s="18"/>
      <c r="HM179" s="18"/>
      <c r="HN179" s="18"/>
      <c r="HO179" s="18"/>
      <c r="HP179" s="18"/>
      <c r="HQ179" s="18"/>
      <c r="HR179" s="18"/>
      <c r="HS179" s="18"/>
      <c r="HT179" s="18"/>
      <c r="HU179" s="18"/>
      <c r="HV179" s="18"/>
      <c r="HW179" s="18"/>
      <c r="HX179" s="18"/>
      <c r="HY179" s="18"/>
      <c r="HZ179" s="18"/>
      <c r="IA179" s="18"/>
      <c r="IB179" s="18"/>
      <c r="IC179" s="18"/>
      <c r="ID179" s="18"/>
      <c r="IE179" s="18"/>
      <c r="IF179" s="18"/>
      <c r="IG179" s="18"/>
      <c r="IH179" s="18"/>
      <c r="II179" s="18"/>
      <c r="IJ179" s="18"/>
      <c r="IK179" s="18"/>
      <c r="IL179" s="18"/>
      <c r="IM179" s="18"/>
      <c r="IN179" s="18"/>
      <c r="IO179" s="18"/>
      <c r="IP179" s="18"/>
      <c r="IQ179" s="18"/>
      <c r="IR179" s="18"/>
      <c r="IS179" s="18"/>
      <c r="IT179" s="18"/>
      <c r="IU179" s="18"/>
      <c r="IV179" s="18"/>
      <c r="IW179" s="18"/>
      <c r="IX179" s="18"/>
      <c r="IY179" s="18"/>
      <c r="IZ179" s="18"/>
    </row>
    <row r="180" spans="2:260" s="20" customFormat="1">
      <c r="B180" s="18"/>
      <c r="C180" s="22"/>
      <c r="D180" s="23"/>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c r="CZ180" s="18"/>
      <c r="DA180" s="18"/>
      <c r="DB180" s="18"/>
      <c r="DC180" s="18"/>
      <c r="DD180" s="18"/>
      <c r="DE180" s="18"/>
      <c r="DF180" s="18"/>
      <c r="DG180" s="18"/>
      <c r="DH180" s="18"/>
      <c r="DI180" s="18"/>
      <c r="DJ180" s="18"/>
      <c r="DK180" s="18"/>
      <c r="DL180" s="18"/>
      <c r="DM180" s="18"/>
      <c r="DN180" s="18"/>
      <c r="DO180" s="18"/>
      <c r="DP180" s="18"/>
      <c r="DQ180" s="18"/>
      <c r="DR180" s="18"/>
      <c r="DS180" s="18"/>
      <c r="DT180" s="18"/>
      <c r="DU180" s="18"/>
      <c r="DV180" s="18"/>
      <c r="DW180" s="18"/>
      <c r="DX180" s="18"/>
      <c r="DY180" s="18"/>
      <c r="DZ180" s="18"/>
      <c r="EA180" s="18"/>
      <c r="EB180" s="18"/>
      <c r="EC180" s="18"/>
      <c r="ED180" s="18"/>
      <c r="EE180" s="18"/>
      <c r="EF180" s="18"/>
      <c r="EG180" s="18"/>
      <c r="EH180" s="18"/>
      <c r="EI180" s="18"/>
      <c r="EJ180" s="18"/>
      <c r="EK180" s="18"/>
      <c r="EL180" s="18"/>
      <c r="EM180" s="18"/>
      <c r="EN180" s="18"/>
      <c r="EO180" s="18"/>
      <c r="EP180" s="18"/>
      <c r="EQ180" s="18"/>
      <c r="ER180" s="18"/>
      <c r="ES180" s="18"/>
      <c r="ET180" s="18"/>
      <c r="EU180" s="18"/>
      <c r="EV180" s="18"/>
      <c r="EW180" s="18"/>
      <c r="EX180" s="18"/>
      <c r="EY180" s="18"/>
      <c r="EZ180" s="18"/>
      <c r="FA180" s="18"/>
      <c r="FB180" s="18"/>
      <c r="FC180" s="18"/>
      <c r="FD180" s="18"/>
      <c r="FE180" s="18"/>
      <c r="FF180" s="18"/>
      <c r="FG180" s="18"/>
      <c r="FH180" s="18"/>
      <c r="FI180" s="18"/>
      <c r="FJ180" s="18"/>
      <c r="FK180" s="18"/>
      <c r="FL180" s="18"/>
      <c r="FM180" s="18"/>
      <c r="FN180" s="18"/>
      <c r="FO180" s="18"/>
      <c r="FP180" s="18"/>
      <c r="FQ180" s="18"/>
      <c r="FR180" s="18"/>
      <c r="FS180" s="18"/>
      <c r="FT180" s="18"/>
      <c r="FU180" s="18"/>
      <c r="FV180" s="18"/>
      <c r="FW180" s="18"/>
      <c r="FX180" s="18"/>
      <c r="FY180" s="18"/>
      <c r="FZ180" s="18"/>
      <c r="GA180" s="18"/>
      <c r="GB180" s="18"/>
      <c r="GC180" s="18"/>
      <c r="GD180" s="18"/>
      <c r="GE180" s="18"/>
      <c r="GF180" s="18"/>
      <c r="GG180" s="18"/>
      <c r="GH180" s="18"/>
      <c r="GI180" s="18"/>
      <c r="GJ180" s="18"/>
      <c r="GK180" s="18"/>
      <c r="GL180" s="18"/>
      <c r="GM180" s="18"/>
      <c r="GN180" s="18"/>
      <c r="GO180" s="18"/>
      <c r="GP180" s="18"/>
      <c r="GQ180" s="18"/>
      <c r="GR180" s="18"/>
      <c r="GS180" s="18"/>
      <c r="GT180" s="18"/>
      <c r="GU180" s="18"/>
      <c r="GV180" s="18"/>
      <c r="GW180" s="18"/>
      <c r="GX180" s="18"/>
      <c r="GY180" s="18"/>
      <c r="GZ180" s="18"/>
      <c r="HA180" s="18"/>
      <c r="HB180" s="18"/>
      <c r="HC180" s="18"/>
      <c r="HD180" s="18"/>
      <c r="HE180" s="18"/>
      <c r="HF180" s="18"/>
      <c r="HG180" s="18"/>
      <c r="HH180" s="18"/>
      <c r="HI180" s="18"/>
      <c r="HJ180" s="18"/>
      <c r="HK180" s="18"/>
      <c r="HL180" s="18"/>
      <c r="HM180" s="18"/>
      <c r="HN180" s="18"/>
      <c r="HO180" s="18"/>
      <c r="HP180" s="18"/>
      <c r="HQ180" s="18"/>
      <c r="HR180" s="18"/>
      <c r="HS180" s="18"/>
      <c r="HT180" s="18"/>
      <c r="HU180" s="18"/>
      <c r="HV180" s="18"/>
      <c r="HW180" s="18"/>
      <c r="HX180" s="18"/>
      <c r="HY180" s="18"/>
      <c r="HZ180" s="18"/>
      <c r="IA180" s="18"/>
      <c r="IB180" s="18"/>
      <c r="IC180" s="18"/>
      <c r="ID180" s="18"/>
      <c r="IE180" s="18"/>
      <c r="IF180" s="18"/>
      <c r="IG180" s="18"/>
      <c r="IH180" s="18"/>
      <c r="II180" s="18"/>
      <c r="IJ180" s="18"/>
      <c r="IK180" s="18"/>
      <c r="IL180" s="18"/>
      <c r="IM180" s="18"/>
      <c r="IN180" s="18"/>
      <c r="IO180" s="18"/>
      <c r="IP180" s="18"/>
      <c r="IQ180" s="18"/>
      <c r="IR180" s="18"/>
      <c r="IS180" s="18"/>
      <c r="IT180" s="18"/>
      <c r="IU180" s="18"/>
      <c r="IV180" s="18"/>
      <c r="IW180" s="18"/>
      <c r="IX180" s="18"/>
      <c r="IY180" s="18"/>
      <c r="IZ180" s="18"/>
    </row>
    <row r="181" spans="2:260" s="20" customFormat="1">
      <c r="B181" s="18"/>
      <c r="C181" s="22"/>
      <c r="D181" s="23"/>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c r="CZ181" s="18"/>
      <c r="DA181" s="18"/>
      <c r="DB181" s="18"/>
      <c r="DC181" s="18"/>
      <c r="DD181" s="18"/>
      <c r="DE181" s="18"/>
      <c r="DF181" s="18"/>
      <c r="DG181" s="18"/>
      <c r="DH181" s="18"/>
      <c r="DI181" s="18"/>
      <c r="DJ181" s="18"/>
      <c r="DK181" s="18"/>
      <c r="DL181" s="18"/>
      <c r="DM181" s="18"/>
      <c r="DN181" s="18"/>
      <c r="DO181" s="18"/>
      <c r="DP181" s="18"/>
      <c r="DQ181" s="18"/>
      <c r="DR181" s="18"/>
      <c r="DS181" s="18"/>
      <c r="DT181" s="18"/>
      <c r="DU181" s="18"/>
      <c r="DV181" s="18"/>
      <c r="DW181" s="18"/>
      <c r="DX181" s="18"/>
      <c r="DY181" s="18"/>
      <c r="DZ181" s="18"/>
      <c r="EA181" s="18"/>
      <c r="EB181" s="18"/>
      <c r="EC181" s="18"/>
      <c r="ED181" s="18"/>
      <c r="EE181" s="18"/>
      <c r="EF181" s="18"/>
      <c r="EG181" s="18"/>
      <c r="EH181" s="18"/>
      <c r="EI181" s="18"/>
      <c r="EJ181" s="18"/>
      <c r="EK181" s="18"/>
      <c r="EL181" s="18"/>
      <c r="EM181" s="18"/>
      <c r="EN181" s="18"/>
      <c r="EO181" s="18"/>
      <c r="EP181" s="18"/>
      <c r="EQ181" s="18"/>
      <c r="ER181" s="18"/>
      <c r="ES181" s="18"/>
      <c r="ET181" s="18"/>
      <c r="EU181" s="18"/>
      <c r="EV181" s="18"/>
      <c r="EW181" s="18"/>
      <c r="EX181" s="18"/>
      <c r="EY181" s="18"/>
      <c r="EZ181" s="18"/>
      <c r="FA181" s="18"/>
      <c r="FB181" s="18"/>
      <c r="FC181" s="18"/>
      <c r="FD181" s="18"/>
      <c r="FE181" s="18"/>
      <c r="FF181" s="18"/>
      <c r="FG181" s="18"/>
      <c r="FH181" s="18"/>
      <c r="FI181" s="18"/>
      <c r="FJ181" s="18"/>
      <c r="FK181" s="18"/>
      <c r="FL181" s="18"/>
      <c r="FM181" s="18"/>
      <c r="FN181" s="18"/>
      <c r="FO181" s="18"/>
      <c r="FP181" s="18"/>
      <c r="FQ181" s="18"/>
      <c r="FR181" s="18"/>
      <c r="FS181" s="18"/>
      <c r="FT181" s="18"/>
      <c r="FU181" s="18"/>
      <c r="FV181" s="18"/>
      <c r="FW181" s="18"/>
      <c r="FX181" s="18"/>
      <c r="FY181" s="18"/>
      <c r="FZ181" s="18"/>
      <c r="GA181" s="18"/>
      <c r="GB181" s="18"/>
      <c r="GC181" s="18"/>
      <c r="GD181" s="18"/>
      <c r="GE181" s="18"/>
      <c r="GF181" s="18"/>
      <c r="GG181" s="18"/>
      <c r="GH181" s="18"/>
      <c r="GI181" s="18"/>
      <c r="GJ181" s="18"/>
      <c r="GK181" s="18"/>
      <c r="GL181" s="18"/>
      <c r="GM181" s="18"/>
      <c r="GN181" s="18"/>
      <c r="GO181" s="18"/>
      <c r="GP181" s="18"/>
      <c r="GQ181" s="18"/>
      <c r="GR181" s="18"/>
      <c r="GS181" s="18"/>
      <c r="GT181" s="18"/>
      <c r="GU181" s="18"/>
      <c r="GV181" s="18"/>
      <c r="GW181" s="18"/>
      <c r="GX181" s="18"/>
      <c r="GY181" s="18"/>
      <c r="GZ181" s="18"/>
      <c r="HA181" s="18"/>
      <c r="HB181" s="18"/>
      <c r="HC181" s="18"/>
      <c r="HD181" s="18"/>
      <c r="HE181" s="18"/>
      <c r="HF181" s="18"/>
      <c r="HG181" s="18"/>
      <c r="HH181" s="18"/>
      <c r="HI181" s="18"/>
      <c r="HJ181" s="18"/>
      <c r="HK181" s="18"/>
      <c r="HL181" s="18"/>
      <c r="HM181" s="18"/>
      <c r="HN181" s="18"/>
      <c r="HO181" s="18"/>
      <c r="HP181" s="18"/>
      <c r="HQ181" s="18"/>
      <c r="HR181" s="18"/>
      <c r="HS181" s="18"/>
      <c r="HT181" s="18"/>
      <c r="HU181" s="18"/>
      <c r="HV181" s="18"/>
      <c r="HW181" s="18"/>
      <c r="HX181" s="18"/>
      <c r="HY181" s="18"/>
      <c r="HZ181" s="18"/>
      <c r="IA181" s="18"/>
      <c r="IB181" s="18"/>
      <c r="IC181" s="18"/>
      <c r="ID181" s="18"/>
      <c r="IE181" s="18"/>
      <c r="IF181" s="18"/>
      <c r="IG181" s="18"/>
      <c r="IH181" s="18"/>
      <c r="II181" s="18"/>
      <c r="IJ181" s="18"/>
      <c r="IK181" s="18"/>
      <c r="IL181" s="18"/>
      <c r="IM181" s="18"/>
      <c r="IN181" s="18"/>
      <c r="IO181" s="18"/>
      <c r="IP181" s="18"/>
      <c r="IQ181" s="18"/>
      <c r="IR181" s="18"/>
      <c r="IS181" s="18"/>
      <c r="IT181" s="18"/>
      <c r="IU181" s="18"/>
      <c r="IV181" s="18"/>
      <c r="IW181" s="18"/>
      <c r="IX181" s="18"/>
      <c r="IY181" s="18"/>
      <c r="IZ181" s="18"/>
    </row>
    <row r="182" spans="2:260" s="20" customFormat="1">
      <c r="B182" s="18"/>
      <c r="C182" s="22"/>
      <c r="D182" s="23"/>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c r="CZ182" s="18"/>
      <c r="DA182" s="18"/>
      <c r="DB182" s="18"/>
      <c r="DC182" s="18"/>
      <c r="DD182" s="18"/>
      <c r="DE182" s="18"/>
      <c r="DF182" s="18"/>
      <c r="DG182" s="18"/>
      <c r="DH182" s="18"/>
      <c r="DI182" s="18"/>
      <c r="DJ182" s="18"/>
      <c r="DK182" s="18"/>
      <c r="DL182" s="18"/>
      <c r="DM182" s="18"/>
      <c r="DN182" s="18"/>
      <c r="DO182" s="18"/>
      <c r="DP182" s="18"/>
      <c r="DQ182" s="18"/>
      <c r="DR182" s="18"/>
      <c r="DS182" s="18"/>
      <c r="DT182" s="18"/>
      <c r="DU182" s="18"/>
      <c r="DV182" s="18"/>
      <c r="DW182" s="18"/>
      <c r="DX182" s="18"/>
      <c r="DY182" s="18"/>
      <c r="DZ182" s="18"/>
      <c r="EA182" s="18"/>
      <c r="EB182" s="18"/>
      <c r="EC182" s="18"/>
      <c r="ED182" s="18"/>
      <c r="EE182" s="18"/>
      <c r="EF182" s="18"/>
      <c r="EG182" s="18"/>
      <c r="EH182" s="18"/>
      <c r="EI182" s="18"/>
      <c r="EJ182" s="18"/>
      <c r="EK182" s="18"/>
      <c r="EL182" s="18"/>
      <c r="EM182" s="18"/>
      <c r="EN182" s="18"/>
      <c r="EO182" s="18"/>
      <c r="EP182" s="18"/>
      <c r="EQ182" s="18"/>
      <c r="ER182" s="18"/>
      <c r="ES182" s="18"/>
      <c r="ET182" s="18"/>
      <c r="EU182" s="18"/>
      <c r="EV182" s="18"/>
      <c r="EW182" s="18"/>
      <c r="EX182" s="18"/>
      <c r="EY182" s="18"/>
      <c r="EZ182" s="18"/>
      <c r="FA182" s="18"/>
      <c r="FB182" s="18"/>
      <c r="FC182" s="18"/>
      <c r="FD182" s="18"/>
      <c r="FE182" s="18"/>
      <c r="FF182" s="18"/>
      <c r="FG182" s="18"/>
      <c r="FH182" s="18"/>
      <c r="FI182" s="18"/>
      <c r="FJ182" s="18"/>
      <c r="FK182" s="18"/>
      <c r="FL182" s="18"/>
      <c r="FM182" s="18"/>
      <c r="FN182" s="18"/>
      <c r="FO182" s="18"/>
      <c r="FP182" s="18"/>
      <c r="FQ182" s="18"/>
      <c r="FR182" s="18"/>
      <c r="FS182" s="18"/>
      <c r="FT182" s="18"/>
      <c r="FU182" s="18"/>
      <c r="FV182" s="18"/>
      <c r="FW182" s="18"/>
      <c r="FX182" s="18"/>
      <c r="FY182" s="18"/>
      <c r="FZ182" s="18"/>
      <c r="GA182" s="18"/>
      <c r="GB182" s="18"/>
      <c r="GC182" s="18"/>
      <c r="GD182" s="18"/>
      <c r="GE182" s="18"/>
      <c r="GF182" s="18"/>
      <c r="GG182" s="18"/>
      <c r="GH182" s="18"/>
      <c r="GI182" s="18"/>
      <c r="GJ182" s="18"/>
      <c r="GK182" s="18"/>
      <c r="GL182" s="18"/>
      <c r="GM182" s="18"/>
      <c r="GN182" s="18"/>
      <c r="GO182" s="18"/>
      <c r="GP182" s="18"/>
      <c r="GQ182" s="18"/>
      <c r="GR182" s="18"/>
      <c r="GS182" s="18"/>
      <c r="GT182" s="18"/>
      <c r="GU182" s="18"/>
      <c r="GV182" s="18"/>
      <c r="GW182" s="18"/>
      <c r="GX182" s="18"/>
      <c r="GY182" s="18"/>
      <c r="GZ182" s="18"/>
      <c r="HA182" s="18"/>
      <c r="HB182" s="18"/>
      <c r="HC182" s="18"/>
      <c r="HD182" s="18"/>
      <c r="HE182" s="18"/>
      <c r="HF182" s="18"/>
      <c r="HG182" s="18"/>
      <c r="HH182" s="18"/>
      <c r="HI182" s="18"/>
      <c r="HJ182" s="18"/>
      <c r="HK182" s="18"/>
      <c r="HL182" s="18"/>
      <c r="HM182" s="18"/>
      <c r="HN182" s="18"/>
      <c r="HO182" s="18"/>
      <c r="HP182" s="18"/>
      <c r="HQ182" s="18"/>
      <c r="HR182" s="18"/>
      <c r="HS182" s="18"/>
      <c r="HT182" s="18"/>
      <c r="HU182" s="18"/>
      <c r="HV182" s="18"/>
      <c r="HW182" s="18"/>
      <c r="HX182" s="18"/>
      <c r="HY182" s="18"/>
      <c r="HZ182" s="18"/>
      <c r="IA182" s="18"/>
      <c r="IB182" s="18"/>
      <c r="IC182" s="18"/>
      <c r="ID182" s="18"/>
      <c r="IE182" s="18"/>
      <c r="IF182" s="18"/>
      <c r="IG182" s="18"/>
      <c r="IH182" s="18"/>
      <c r="II182" s="18"/>
      <c r="IJ182" s="18"/>
      <c r="IK182" s="18"/>
      <c r="IL182" s="18"/>
      <c r="IM182" s="18"/>
      <c r="IN182" s="18"/>
      <c r="IO182" s="18"/>
      <c r="IP182" s="18"/>
      <c r="IQ182" s="18"/>
      <c r="IR182" s="18"/>
      <c r="IS182" s="18"/>
      <c r="IT182" s="18"/>
      <c r="IU182" s="18"/>
      <c r="IV182" s="18"/>
      <c r="IW182" s="18"/>
      <c r="IX182" s="18"/>
      <c r="IY182" s="18"/>
      <c r="IZ182" s="18"/>
    </row>
    <row r="183" spans="2:260" s="20" customFormat="1">
      <c r="B183" s="18"/>
      <c r="C183" s="22"/>
      <c r="D183" s="23"/>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c r="CY183" s="18"/>
      <c r="CZ183" s="18"/>
      <c r="DA183" s="18"/>
      <c r="DB183" s="18"/>
      <c r="DC183" s="18"/>
      <c r="DD183" s="18"/>
      <c r="DE183" s="18"/>
      <c r="DF183" s="18"/>
      <c r="DG183" s="18"/>
      <c r="DH183" s="18"/>
      <c r="DI183" s="18"/>
      <c r="DJ183" s="18"/>
      <c r="DK183" s="18"/>
      <c r="DL183" s="18"/>
      <c r="DM183" s="18"/>
      <c r="DN183" s="18"/>
      <c r="DO183" s="18"/>
      <c r="DP183" s="18"/>
      <c r="DQ183" s="18"/>
      <c r="DR183" s="18"/>
      <c r="DS183" s="18"/>
      <c r="DT183" s="18"/>
      <c r="DU183" s="18"/>
      <c r="DV183" s="18"/>
      <c r="DW183" s="18"/>
      <c r="DX183" s="18"/>
      <c r="DY183" s="18"/>
      <c r="DZ183" s="18"/>
      <c r="EA183" s="18"/>
      <c r="EB183" s="18"/>
      <c r="EC183" s="18"/>
      <c r="ED183" s="18"/>
      <c r="EE183" s="18"/>
      <c r="EF183" s="18"/>
      <c r="EG183" s="18"/>
      <c r="EH183" s="18"/>
      <c r="EI183" s="18"/>
      <c r="EJ183" s="18"/>
      <c r="EK183" s="18"/>
      <c r="EL183" s="18"/>
      <c r="EM183" s="18"/>
      <c r="EN183" s="18"/>
      <c r="EO183" s="18"/>
      <c r="EP183" s="18"/>
      <c r="EQ183" s="18"/>
      <c r="ER183" s="18"/>
      <c r="ES183" s="18"/>
      <c r="ET183" s="18"/>
      <c r="EU183" s="18"/>
      <c r="EV183" s="18"/>
      <c r="EW183" s="18"/>
      <c r="EX183" s="18"/>
      <c r="EY183" s="18"/>
      <c r="EZ183" s="18"/>
      <c r="FA183" s="18"/>
      <c r="FB183" s="18"/>
      <c r="FC183" s="18"/>
      <c r="FD183" s="18"/>
      <c r="FE183" s="18"/>
      <c r="FF183" s="18"/>
      <c r="FG183" s="18"/>
      <c r="FH183" s="18"/>
      <c r="FI183" s="18"/>
      <c r="FJ183" s="18"/>
      <c r="FK183" s="18"/>
      <c r="FL183" s="18"/>
      <c r="FM183" s="18"/>
      <c r="FN183" s="18"/>
      <c r="FO183" s="18"/>
      <c r="FP183" s="18"/>
      <c r="FQ183" s="18"/>
      <c r="FR183" s="18"/>
      <c r="FS183" s="18"/>
      <c r="FT183" s="18"/>
      <c r="FU183" s="18"/>
      <c r="FV183" s="18"/>
      <c r="FW183" s="18"/>
      <c r="FX183" s="18"/>
      <c r="FY183" s="18"/>
      <c r="FZ183" s="18"/>
      <c r="GA183" s="18"/>
      <c r="GB183" s="18"/>
      <c r="GC183" s="18"/>
      <c r="GD183" s="18"/>
      <c r="GE183" s="18"/>
      <c r="GF183" s="18"/>
      <c r="GG183" s="18"/>
      <c r="GH183" s="18"/>
      <c r="GI183" s="18"/>
      <c r="GJ183" s="18"/>
      <c r="GK183" s="18"/>
      <c r="GL183" s="18"/>
      <c r="GM183" s="18"/>
      <c r="GN183" s="18"/>
      <c r="GO183" s="18"/>
      <c r="GP183" s="18"/>
      <c r="GQ183" s="18"/>
      <c r="GR183" s="18"/>
      <c r="GS183" s="18"/>
      <c r="GT183" s="18"/>
      <c r="GU183" s="18"/>
      <c r="GV183" s="18"/>
      <c r="GW183" s="18"/>
      <c r="GX183" s="18"/>
      <c r="GY183" s="18"/>
      <c r="GZ183" s="18"/>
      <c r="HA183" s="18"/>
      <c r="HB183" s="18"/>
      <c r="HC183" s="18"/>
      <c r="HD183" s="18"/>
      <c r="HE183" s="18"/>
      <c r="HF183" s="18"/>
      <c r="HG183" s="18"/>
      <c r="HH183" s="18"/>
      <c r="HI183" s="18"/>
      <c r="HJ183" s="18"/>
      <c r="HK183" s="18"/>
      <c r="HL183" s="18"/>
      <c r="HM183" s="18"/>
      <c r="HN183" s="18"/>
      <c r="HO183" s="18"/>
      <c r="HP183" s="18"/>
      <c r="HQ183" s="18"/>
      <c r="HR183" s="18"/>
      <c r="HS183" s="18"/>
      <c r="HT183" s="18"/>
      <c r="HU183" s="18"/>
      <c r="HV183" s="18"/>
      <c r="HW183" s="18"/>
      <c r="HX183" s="18"/>
      <c r="HY183" s="18"/>
      <c r="HZ183" s="18"/>
      <c r="IA183" s="18"/>
      <c r="IB183" s="18"/>
      <c r="IC183" s="18"/>
      <c r="ID183" s="18"/>
      <c r="IE183" s="18"/>
      <c r="IF183" s="18"/>
      <c r="IG183" s="18"/>
      <c r="IH183" s="18"/>
      <c r="II183" s="18"/>
      <c r="IJ183" s="18"/>
      <c r="IK183" s="18"/>
      <c r="IL183" s="18"/>
      <c r="IM183" s="18"/>
      <c r="IN183" s="18"/>
      <c r="IO183" s="18"/>
      <c r="IP183" s="18"/>
      <c r="IQ183" s="18"/>
      <c r="IR183" s="18"/>
      <c r="IS183" s="18"/>
      <c r="IT183" s="18"/>
      <c r="IU183" s="18"/>
      <c r="IV183" s="18"/>
      <c r="IW183" s="18"/>
      <c r="IX183" s="18"/>
      <c r="IY183" s="18"/>
      <c r="IZ183" s="18"/>
    </row>
    <row r="184" spans="2:260" s="20" customFormat="1">
      <c r="B184" s="18"/>
      <c r="C184" s="22"/>
      <c r="D184" s="23"/>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c r="CL184" s="18"/>
      <c r="CM184" s="18"/>
      <c r="CN184" s="18"/>
      <c r="CO184" s="18"/>
      <c r="CP184" s="18"/>
      <c r="CQ184" s="18"/>
      <c r="CR184" s="18"/>
      <c r="CS184" s="18"/>
      <c r="CT184" s="18"/>
      <c r="CU184" s="18"/>
      <c r="CV184" s="18"/>
      <c r="CW184" s="18"/>
      <c r="CX184" s="18"/>
      <c r="CY184" s="18"/>
      <c r="CZ184" s="18"/>
      <c r="DA184" s="18"/>
      <c r="DB184" s="18"/>
      <c r="DC184" s="18"/>
      <c r="DD184" s="18"/>
      <c r="DE184" s="18"/>
      <c r="DF184" s="18"/>
      <c r="DG184" s="18"/>
      <c r="DH184" s="18"/>
      <c r="DI184" s="18"/>
      <c r="DJ184" s="18"/>
      <c r="DK184" s="18"/>
      <c r="DL184" s="18"/>
      <c r="DM184" s="18"/>
      <c r="DN184" s="18"/>
      <c r="DO184" s="18"/>
      <c r="DP184" s="18"/>
      <c r="DQ184" s="18"/>
      <c r="DR184" s="18"/>
      <c r="DS184" s="18"/>
      <c r="DT184" s="18"/>
      <c r="DU184" s="18"/>
      <c r="DV184" s="18"/>
      <c r="DW184" s="18"/>
      <c r="DX184" s="18"/>
      <c r="DY184" s="18"/>
      <c r="DZ184" s="18"/>
      <c r="EA184" s="18"/>
      <c r="EB184" s="18"/>
      <c r="EC184" s="18"/>
      <c r="ED184" s="18"/>
      <c r="EE184" s="18"/>
      <c r="EF184" s="18"/>
      <c r="EG184" s="18"/>
      <c r="EH184" s="18"/>
      <c r="EI184" s="18"/>
      <c r="EJ184" s="18"/>
      <c r="EK184" s="18"/>
      <c r="EL184" s="18"/>
      <c r="EM184" s="18"/>
      <c r="EN184" s="18"/>
      <c r="EO184" s="18"/>
      <c r="EP184" s="18"/>
      <c r="EQ184" s="18"/>
      <c r="ER184" s="18"/>
      <c r="ES184" s="18"/>
      <c r="ET184" s="18"/>
      <c r="EU184" s="18"/>
      <c r="EV184" s="18"/>
      <c r="EW184" s="18"/>
      <c r="EX184" s="18"/>
      <c r="EY184" s="18"/>
      <c r="EZ184" s="18"/>
      <c r="FA184" s="18"/>
      <c r="FB184" s="18"/>
      <c r="FC184" s="18"/>
      <c r="FD184" s="18"/>
      <c r="FE184" s="18"/>
      <c r="FF184" s="18"/>
      <c r="FG184" s="18"/>
      <c r="FH184" s="18"/>
      <c r="FI184" s="18"/>
      <c r="FJ184" s="18"/>
      <c r="FK184" s="18"/>
      <c r="FL184" s="18"/>
      <c r="FM184" s="18"/>
      <c r="FN184" s="18"/>
      <c r="FO184" s="18"/>
      <c r="FP184" s="18"/>
      <c r="FQ184" s="18"/>
      <c r="FR184" s="18"/>
      <c r="FS184" s="18"/>
      <c r="FT184" s="18"/>
      <c r="FU184" s="18"/>
      <c r="FV184" s="18"/>
      <c r="FW184" s="18"/>
      <c r="FX184" s="18"/>
      <c r="FY184" s="18"/>
      <c r="FZ184" s="18"/>
      <c r="GA184" s="18"/>
      <c r="GB184" s="18"/>
      <c r="GC184" s="18"/>
      <c r="GD184" s="18"/>
      <c r="GE184" s="18"/>
      <c r="GF184" s="18"/>
      <c r="GG184" s="18"/>
      <c r="GH184" s="18"/>
      <c r="GI184" s="18"/>
      <c r="GJ184" s="18"/>
      <c r="GK184" s="18"/>
      <c r="GL184" s="18"/>
      <c r="GM184" s="18"/>
      <c r="GN184" s="18"/>
      <c r="GO184" s="18"/>
      <c r="GP184" s="18"/>
      <c r="GQ184" s="18"/>
      <c r="GR184" s="18"/>
      <c r="GS184" s="18"/>
      <c r="GT184" s="18"/>
      <c r="GU184" s="18"/>
      <c r="GV184" s="18"/>
      <c r="GW184" s="18"/>
      <c r="GX184" s="18"/>
      <c r="GY184" s="18"/>
      <c r="GZ184" s="18"/>
      <c r="HA184" s="18"/>
      <c r="HB184" s="18"/>
      <c r="HC184" s="18"/>
      <c r="HD184" s="18"/>
      <c r="HE184" s="18"/>
      <c r="HF184" s="18"/>
      <c r="HG184" s="18"/>
      <c r="HH184" s="18"/>
      <c r="HI184" s="18"/>
      <c r="HJ184" s="18"/>
      <c r="HK184" s="18"/>
      <c r="HL184" s="18"/>
      <c r="HM184" s="18"/>
      <c r="HN184" s="18"/>
      <c r="HO184" s="18"/>
      <c r="HP184" s="18"/>
      <c r="HQ184" s="18"/>
      <c r="HR184" s="18"/>
      <c r="HS184" s="18"/>
      <c r="HT184" s="18"/>
      <c r="HU184" s="18"/>
      <c r="HV184" s="18"/>
      <c r="HW184" s="18"/>
      <c r="HX184" s="18"/>
      <c r="HY184" s="18"/>
      <c r="HZ184" s="18"/>
      <c r="IA184" s="18"/>
      <c r="IB184" s="18"/>
      <c r="IC184" s="18"/>
      <c r="ID184" s="18"/>
      <c r="IE184" s="18"/>
      <c r="IF184" s="18"/>
      <c r="IG184" s="18"/>
      <c r="IH184" s="18"/>
      <c r="II184" s="18"/>
      <c r="IJ184" s="18"/>
      <c r="IK184" s="18"/>
      <c r="IL184" s="18"/>
      <c r="IM184" s="18"/>
      <c r="IN184" s="18"/>
      <c r="IO184" s="18"/>
      <c r="IP184" s="18"/>
      <c r="IQ184" s="18"/>
      <c r="IR184" s="18"/>
      <c r="IS184" s="18"/>
      <c r="IT184" s="18"/>
      <c r="IU184" s="18"/>
      <c r="IV184" s="18"/>
      <c r="IW184" s="18"/>
      <c r="IX184" s="18"/>
      <c r="IY184" s="18"/>
      <c r="IZ184" s="18"/>
    </row>
    <row r="185" spans="2:260" s="20" customFormat="1">
      <c r="B185" s="18"/>
      <c r="C185" s="22"/>
      <c r="D185" s="23"/>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c r="CM185" s="18"/>
      <c r="CN185" s="18"/>
      <c r="CO185" s="18"/>
      <c r="CP185" s="18"/>
      <c r="CQ185" s="18"/>
      <c r="CR185" s="18"/>
      <c r="CS185" s="18"/>
      <c r="CT185" s="18"/>
      <c r="CU185" s="18"/>
      <c r="CV185" s="18"/>
      <c r="CW185" s="18"/>
      <c r="CX185" s="18"/>
      <c r="CY185" s="18"/>
      <c r="CZ185" s="18"/>
      <c r="DA185" s="18"/>
      <c r="DB185" s="18"/>
      <c r="DC185" s="18"/>
      <c r="DD185" s="18"/>
      <c r="DE185" s="18"/>
      <c r="DF185" s="18"/>
      <c r="DG185" s="18"/>
      <c r="DH185" s="18"/>
      <c r="DI185" s="18"/>
      <c r="DJ185" s="18"/>
      <c r="DK185" s="18"/>
      <c r="DL185" s="18"/>
      <c r="DM185" s="18"/>
      <c r="DN185" s="18"/>
      <c r="DO185" s="18"/>
      <c r="DP185" s="18"/>
      <c r="DQ185" s="18"/>
      <c r="DR185" s="18"/>
      <c r="DS185" s="18"/>
      <c r="DT185" s="18"/>
      <c r="DU185" s="18"/>
      <c r="DV185" s="18"/>
      <c r="DW185" s="18"/>
      <c r="DX185" s="18"/>
      <c r="DY185" s="18"/>
      <c r="DZ185" s="18"/>
      <c r="EA185" s="18"/>
      <c r="EB185" s="18"/>
      <c r="EC185" s="18"/>
      <c r="ED185" s="18"/>
      <c r="EE185" s="18"/>
      <c r="EF185" s="18"/>
      <c r="EG185" s="18"/>
      <c r="EH185" s="18"/>
      <c r="EI185" s="18"/>
      <c r="EJ185" s="18"/>
      <c r="EK185" s="18"/>
      <c r="EL185" s="18"/>
      <c r="EM185" s="18"/>
      <c r="EN185" s="18"/>
      <c r="EO185" s="18"/>
      <c r="EP185" s="18"/>
      <c r="EQ185" s="18"/>
      <c r="ER185" s="18"/>
      <c r="ES185" s="18"/>
      <c r="ET185" s="18"/>
      <c r="EU185" s="18"/>
      <c r="EV185" s="18"/>
      <c r="EW185" s="18"/>
      <c r="EX185" s="18"/>
      <c r="EY185" s="18"/>
      <c r="EZ185" s="18"/>
      <c r="FA185" s="18"/>
      <c r="FB185" s="18"/>
      <c r="FC185" s="18"/>
      <c r="FD185" s="18"/>
      <c r="FE185" s="18"/>
      <c r="FF185" s="18"/>
      <c r="FG185" s="18"/>
      <c r="FH185" s="18"/>
      <c r="FI185" s="18"/>
      <c r="FJ185" s="18"/>
      <c r="FK185" s="18"/>
      <c r="FL185" s="18"/>
      <c r="FM185" s="18"/>
      <c r="FN185" s="18"/>
      <c r="FO185" s="18"/>
      <c r="FP185" s="18"/>
      <c r="FQ185" s="18"/>
      <c r="FR185" s="18"/>
      <c r="FS185" s="18"/>
      <c r="FT185" s="18"/>
      <c r="FU185" s="18"/>
      <c r="FV185" s="18"/>
      <c r="FW185" s="18"/>
      <c r="FX185" s="18"/>
      <c r="FY185" s="18"/>
      <c r="FZ185" s="18"/>
      <c r="GA185" s="18"/>
      <c r="GB185" s="18"/>
      <c r="GC185" s="18"/>
      <c r="GD185" s="18"/>
      <c r="GE185" s="18"/>
      <c r="GF185" s="18"/>
      <c r="GG185" s="18"/>
      <c r="GH185" s="18"/>
      <c r="GI185" s="18"/>
      <c r="GJ185" s="18"/>
      <c r="GK185" s="18"/>
      <c r="GL185" s="18"/>
      <c r="GM185" s="18"/>
      <c r="GN185" s="18"/>
      <c r="GO185" s="18"/>
      <c r="GP185" s="18"/>
      <c r="GQ185" s="18"/>
      <c r="GR185" s="18"/>
      <c r="GS185" s="18"/>
      <c r="GT185" s="18"/>
      <c r="GU185" s="18"/>
      <c r="GV185" s="18"/>
      <c r="GW185" s="18"/>
      <c r="GX185" s="18"/>
      <c r="GY185" s="18"/>
      <c r="GZ185" s="18"/>
      <c r="HA185" s="18"/>
      <c r="HB185" s="18"/>
      <c r="HC185" s="18"/>
      <c r="HD185" s="18"/>
      <c r="HE185" s="18"/>
      <c r="HF185" s="18"/>
      <c r="HG185" s="18"/>
      <c r="HH185" s="18"/>
      <c r="HI185" s="18"/>
      <c r="HJ185" s="18"/>
      <c r="HK185" s="18"/>
      <c r="HL185" s="18"/>
      <c r="HM185" s="18"/>
      <c r="HN185" s="18"/>
      <c r="HO185" s="18"/>
      <c r="HP185" s="18"/>
      <c r="HQ185" s="18"/>
      <c r="HR185" s="18"/>
      <c r="HS185" s="18"/>
      <c r="HT185" s="18"/>
      <c r="HU185" s="18"/>
      <c r="HV185" s="18"/>
      <c r="HW185" s="18"/>
      <c r="HX185" s="18"/>
      <c r="HY185" s="18"/>
      <c r="HZ185" s="18"/>
      <c r="IA185" s="18"/>
      <c r="IB185" s="18"/>
      <c r="IC185" s="18"/>
      <c r="ID185" s="18"/>
      <c r="IE185" s="18"/>
      <c r="IF185" s="18"/>
      <c r="IG185" s="18"/>
      <c r="IH185" s="18"/>
      <c r="II185" s="18"/>
      <c r="IJ185" s="18"/>
      <c r="IK185" s="18"/>
      <c r="IL185" s="18"/>
      <c r="IM185" s="18"/>
      <c r="IN185" s="18"/>
      <c r="IO185" s="18"/>
      <c r="IP185" s="18"/>
      <c r="IQ185" s="18"/>
      <c r="IR185" s="18"/>
      <c r="IS185" s="18"/>
      <c r="IT185" s="18"/>
      <c r="IU185" s="18"/>
      <c r="IV185" s="18"/>
      <c r="IW185" s="18"/>
      <c r="IX185" s="18"/>
      <c r="IY185" s="18"/>
      <c r="IZ185" s="18"/>
    </row>
    <row r="186" spans="2:260" s="20" customFormat="1">
      <c r="B186" s="18"/>
      <c r="C186" s="22"/>
      <c r="D186" s="23"/>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c r="DK186" s="18"/>
      <c r="DL186" s="18"/>
      <c r="DM186" s="18"/>
      <c r="DN186" s="18"/>
      <c r="DO186" s="18"/>
      <c r="DP186" s="18"/>
      <c r="DQ186" s="18"/>
      <c r="DR186" s="18"/>
      <c r="DS186" s="18"/>
      <c r="DT186" s="18"/>
      <c r="DU186" s="18"/>
      <c r="DV186" s="18"/>
      <c r="DW186" s="18"/>
      <c r="DX186" s="18"/>
      <c r="DY186" s="18"/>
      <c r="DZ186" s="18"/>
      <c r="EA186" s="18"/>
      <c r="EB186" s="18"/>
      <c r="EC186" s="18"/>
      <c r="ED186" s="18"/>
      <c r="EE186" s="18"/>
      <c r="EF186" s="18"/>
      <c r="EG186" s="18"/>
      <c r="EH186" s="18"/>
      <c r="EI186" s="18"/>
      <c r="EJ186" s="18"/>
      <c r="EK186" s="18"/>
      <c r="EL186" s="18"/>
      <c r="EM186" s="18"/>
      <c r="EN186" s="18"/>
      <c r="EO186" s="18"/>
      <c r="EP186" s="18"/>
      <c r="EQ186" s="18"/>
      <c r="ER186" s="18"/>
      <c r="ES186" s="18"/>
      <c r="ET186" s="18"/>
      <c r="EU186" s="18"/>
      <c r="EV186" s="18"/>
      <c r="EW186" s="18"/>
      <c r="EX186" s="18"/>
      <c r="EY186" s="18"/>
      <c r="EZ186" s="18"/>
      <c r="FA186" s="18"/>
      <c r="FB186" s="18"/>
      <c r="FC186" s="18"/>
      <c r="FD186" s="18"/>
      <c r="FE186" s="18"/>
      <c r="FF186" s="18"/>
      <c r="FG186" s="18"/>
      <c r="FH186" s="18"/>
      <c r="FI186" s="18"/>
      <c r="FJ186" s="18"/>
      <c r="FK186" s="18"/>
      <c r="FL186" s="18"/>
      <c r="FM186" s="18"/>
      <c r="FN186" s="18"/>
      <c r="FO186" s="18"/>
      <c r="FP186" s="18"/>
      <c r="FQ186" s="18"/>
      <c r="FR186" s="18"/>
      <c r="FS186" s="18"/>
      <c r="FT186" s="18"/>
      <c r="FU186" s="18"/>
      <c r="FV186" s="18"/>
      <c r="FW186" s="18"/>
      <c r="FX186" s="18"/>
      <c r="FY186" s="18"/>
      <c r="FZ186" s="18"/>
      <c r="GA186" s="18"/>
      <c r="GB186" s="18"/>
      <c r="GC186" s="18"/>
      <c r="GD186" s="18"/>
      <c r="GE186" s="18"/>
      <c r="GF186" s="18"/>
      <c r="GG186" s="18"/>
      <c r="GH186" s="18"/>
      <c r="GI186" s="18"/>
      <c r="GJ186" s="18"/>
      <c r="GK186" s="18"/>
      <c r="GL186" s="18"/>
      <c r="GM186" s="18"/>
      <c r="GN186" s="18"/>
      <c r="GO186" s="18"/>
      <c r="GP186" s="18"/>
      <c r="GQ186" s="18"/>
      <c r="GR186" s="18"/>
      <c r="GS186" s="18"/>
      <c r="GT186" s="18"/>
      <c r="GU186" s="18"/>
      <c r="GV186" s="18"/>
      <c r="GW186" s="18"/>
      <c r="GX186" s="18"/>
      <c r="GY186" s="18"/>
      <c r="GZ186" s="18"/>
      <c r="HA186" s="18"/>
      <c r="HB186" s="18"/>
      <c r="HC186" s="18"/>
      <c r="HD186" s="18"/>
      <c r="HE186" s="18"/>
      <c r="HF186" s="18"/>
      <c r="HG186" s="18"/>
      <c r="HH186" s="18"/>
      <c r="HI186" s="18"/>
      <c r="HJ186" s="18"/>
      <c r="HK186" s="18"/>
      <c r="HL186" s="18"/>
      <c r="HM186" s="18"/>
      <c r="HN186" s="18"/>
      <c r="HO186" s="18"/>
      <c r="HP186" s="18"/>
      <c r="HQ186" s="18"/>
      <c r="HR186" s="18"/>
      <c r="HS186" s="18"/>
      <c r="HT186" s="18"/>
      <c r="HU186" s="18"/>
      <c r="HV186" s="18"/>
      <c r="HW186" s="18"/>
      <c r="HX186" s="18"/>
      <c r="HY186" s="18"/>
      <c r="HZ186" s="18"/>
      <c r="IA186" s="18"/>
      <c r="IB186" s="18"/>
      <c r="IC186" s="18"/>
      <c r="ID186" s="18"/>
      <c r="IE186" s="18"/>
      <c r="IF186" s="18"/>
      <c r="IG186" s="18"/>
      <c r="IH186" s="18"/>
      <c r="II186" s="18"/>
      <c r="IJ186" s="18"/>
      <c r="IK186" s="18"/>
      <c r="IL186" s="18"/>
      <c r="IM186" s="18"/>
      <c r="IN186" s="18"/>
      <c r="IO186" s="18"/>
      <c r="IP186" s="18"/>
      <c r="IQ186" s="18"/>
      <c r="IR186" s="18"/>
      <c r="IS186" s="18"/>
      <c r="IT186" s="18"/>
      <c r="IU186" s="18"/>
      <c r="IV186" s="18"/>
      <c r="IW186" s="18"/>
      <c r="IX186" s="18"/>
      <c r="IY186" s="18"/>
      <c r="IZ186" s="18"/>
    </row>
    <row r="187" spans="2:260" s="20" customFormat="1">
      <c r="B187" s="18"/>
      <c r="C187" s="22"/>
      <c r="D187" s="23"/>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c r="CW187" s="18"/>
      <c r="CX187" s="18"/>
      <c r="CY187" s="18"/>
      <c r="CZ187" s="18"/>
      <c r="DA187" s="18"/>
      <c r="DB187" s="18"/>
      <c r="DC187" s="18"/>
      <c r="DD187" s="18"/>
      <c r="DE187" s="18"/>
      <c r="DF187" s="18"/>
      <c r="DG187" s="18"/>
      <c r="DH187" s="18"/>
      <c r="DI187" s="18"/>
      <c r="DJ187" s="18"/>
      <c r="DK187" s="18"/>
      <c r="DL187" s="18"/>
      <c r="DM187" s="18"/>
      <c r="DN187" s="18"/>
      <c r="DO187" s="18"/>
      <c r="DP187" s="18"/>
      <c r="DQ187" s="18"/>
      <c r="DR187" s="18"/>
      <c r="DS187" s="18"/>
      <c r="DT187" s="18"/>
      <c r="DU187" s="18"/>
      <c r="DV187" s="18"/>
      <c r="DW187" s="18"/>
      <c r="DX187" s="18"/>
      <c r="DY187" s="18"/>
      <c r="DZ187" s="18"/>
      <c r="EA187" s="18"/>
      <c r="EB187" s="18"/>
      <c r="EC187" s="18"/>
      <c r="ED187" s="18"/>
      <c r="EE187" s="18"/>
      <c r="EF187" s="18"/>
      <c r="EG187" s="18"/>
      <c r="EH187" s="18"/>
      <c r="EI187" s="18"/>
      <c r="EJ187" s="18"/>
      <c r="EK187" s="18"/>
      <c r="EL187" s="18"/>
      <c r="EM187" s="18"/>
      <c r="EN187" s="18"/>
      <c r="EO187" s="18"/>
      <c r="EP187" s="18"/>
      <c r="EQ187" s="18"/>
      <c r="ER187" s="18"/>
      <c r="ES187" s="18"/>
      <c r="ET187" s="18"/>
      <c r="EU187" s="18"/>
      <c r="EV187" s="18"/>
      <c r="EW187" s="18"/>
      <c r="EX187" s="18"/>
      <c r="EY187" s="18"/>
      <c r="EZ187" s="18"/>
      <c r="FA187" s="18"/>
      <c r="FB187" s="18"/>
      <c r="FC187" s="18"/>
      <c r="FD187" s="18"/>
      <c r="FE187" s="18"/>
      <c r="FF187" s="18"/>
      <c r="FG187" s="18"/>
      <c r="FH187" s="18"/>
      <c r="FI187" s="18"/>
      <c r="FJ187" s="18"/>
      <c r="FK187" s="18"/>
      <c r="FL187" s="18"/>
      <c r="FM187" s="18"/>
      <c r="FN187" s="18"/>
      <c r="FO187" s="18"/>
      <c r="FP187" s="18"/>
      <c r="FQ187" s="18"/>
      <c r="FR187" s="18"/>
      <c r="FS187" s="18"/>
      <c r="FT187" s="18"/>
      <c r="FU187" s="18"/>
      <c r="FV187" s="18"/>
      <c r="FW187" s="18"/>
      <c r="FX187" s="18"/>
      <c r="FY187" s="18"/>
      <c r="FZ187" s="18"/>
      <c r="GA187" s="18"/>
      <c r="GB187" s="18"/>
      <c r="GC187" s="18"/>
      <c r="GD187" s="18"/>
      <c r="GE187" s="18"/>
      <c r="GF187" s="18"/>
      <c r="GG187" s="18"/>
      <c r="GH187" s="18"/>
      <c r="GI187" s="18"/>
      <c r="GJ187" s="18"/>
      <c r="GK187" s="18"/>
      <c r="GL187" s="18"/>
      <c r="GM187" s="18"/>
      <c r="GN187" s="18"/>
      <c r="GO187" s="18"/>
      <c r="GP187" s="18"/>
      <c r="GQ187" s="18"/>
      <c r="GR187" s="18"/>
      <c r="GS187" s="18"/>
      <c r="GT187" s="18"/>
      <c r="GU187" s="18"/>
      <c r="GV187" s="18"/>
      <c r="GW187" s="18"/>
      <c r="GX187" s="18"/>
      <c r="GY187" s="18"/>
      <c r="GZ187" s="18"/>
      <c r="HA187" s="18"/>
      <c r="HB187" s="18"/>
      <c r="HC187" s="18"/>
      <c r="HD187" s="18"/>
      <c r="HE187" s="18"/>
      <c r="HF187" s="18"/>
      <c r="HG187" s="18"/>
      <c r="HH187" s="18"/>
      <c r="HI187" s="18"/>
      <c r="HJ187" s="18"/>
      <c r="HK187" s="18"/>
      <c r="HL187" s="18"/>
      <c r="HM187" s="18"/>
      <c r="HN187" s="18"/>
      <c r="HO187" s="18"/>
      <c r="HP187" s="18"/>
      <c r="HQ187" s="18"/>
      <c r="HR187" s="18"/>
      <c r="HS187" s="18"/>
      <c r="HT187" s="18"/>
      <c r="HU187" s="18"/>
      <c r="HV187" s="18"/>
      <c r="HW187" s="18"/>
      <c r="HX187" s="18"/>
      <c r="HY187" s="18"/>
      <c r="HZ187" s="18"/>
      <c r="IA187" s="18"/>
      <c r="IB187" s="18"/>
      <c r="IC187" s="18"/>
      <c r="ID187" s="18"/>
      <c r="IE187" s="18"/>
      <c r="IF187" s="18"/>
      <c r="IG187" s="18"/>
      <c r="IH187" s="18"/>
      <c r="II187" s="18"/>
      <c r="IJ187" s="18"/>
      <c r="IK187" s="18"/>
      <c r="IL187" s="18"/>
      <c r="IM187" s="18"/>
      <c r="IN187" s="18"/>
      <c r="IO187" s="18"/>
      <c r="IP187" s="18"/>
      <c r="IQ187" s="18"/>
      <c r="IR187" s="18"/>
      <c r="IS187" s="18"/>
      <c r="IT187" s="18"/>
      <c r="IU187" s="18"/>
      <c r="IV187" s="18"/>
      <c r="IW187" s="18"/>
      <c r="IX187" s="18"/>
      <c r="IY187" s="18"/>
      <c r="IZ187" s="18"/>
    </row>
    <row r="188" spans="2:260" s="20" customFormat="1">
      <c r="B188" s="18"/>
      <c r="C188" s="22"/>
      <c r="D188" s="23"/>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c r="CZ188" s="18"/>
      <c r="DA188" s="18"/>
      <c r="DB188" s="18"/>
      <c r="DC188" s="18"/>
      <c r="DD188" s="18"/>
      <c r="DE188" s="18"/>
      <c r="DF188" s="18"/>
      <c r="DG188" s="18"/>
      <c r="DH188" s="18"/>
      <c r="DI188" s="18"/>
      <c r="DJ188" s="18"/>
      <c r="DK188" s="18"/>
      <c r="DL188" s="18"/>
      <c r="DM188" s="18"/>
      <c r="DN188" s="18"/>
      <c r="DO188" s="18"/>
      <c r="DP188" s="18"/>
      <c r="DQ188" s="18"/>
      <c r="DR188" s="18"/>
      <c r="DS188" s="18"/>
      <c r="DT188" s="18"/>
      <c r="DU188" s="18"/>
      <c r="DV188" s="18"/>
      <c r="DW188" s="18"/>
      <c r="DX188" s="18"/>
      <c r="DY188" s="18"/>
      <c r="DZ188" s="18"/>
      <c r="EA188" s="18"/>
      <c r="EB188" s="18"/>
      <c r="EC188" s="18"/>
      <c r="ED188" s="18"/>
      <c r="EE188" s="18"/>
      <c r="EF188" s="18"/>
      <c r="EG188" s="18"/>
      <c r="EH188" s="18"/>
      <c r="EI188" s="18"/>
      <c r="EJ188" s="18"/>
      <c r="EK188" s="18"/>
      <c r="EL188" s="18"/>
      <c r="EM188" s="18"/>
      <c r="EN188" s="18"/>
      <c r="EO188" s="18"/>
      <c r="EP188" s="18"/>
      <c r="EQ188" s="18"/>
      <c r="ER188" s="18"/>
      <c r="ES188" s="18"/>
      <c r="ET188" s="18"/>
      <c r="EU188" s="18"/>
      <c r="EV188" s="18"/>
      <c r="EW188" s="18"/>
      <c r="EX188" s="18"/>
      <c r="EY188" s="18"/>
      <c r="EZ188" s="18"/>
      <c r="FA188" s="18"/>
      <c r="FB188" s="18"/>
      <c r="FC188" s="18"/>
      <c r="FD188" s="18"/>
      <c r="FE188" s="18"/>
      <c r="FF188" s="18"/>
      <c r="FG188" s="18"/>
      <c r="FH188" s="18"/>
      <c r="FI188" s="18"/>
      <c r="FJ188" s="18"/>
      <c r="FK188" s="18"/>
      <c r="FL188" s="18"/>
      <c r="FM188" s="18"/>
      <c r="FN188" s="18"/>
      <c r="FO188" s="18"/>
      <c r="FP188" s="18"/>
      <c r="FQ188" s="18"/>
      <c r="FR188" s="18"/>
      <c r="FS188" s="18"/>
      <c r="FT188" s="18"/>
      <c r="FU188" s="18"/>
      <c r="FV188" s="18"/>
      <c r="FW188" s="18"/>
      <c r="FX188" s="18"/>
      <c r="FY188" s="18"/>
      <c r="FZ188" s="18"/>
      <c r="GA188" s="18"/>
      <c r="GB188" s="18"/>
      <c r="GC188" s="18"/>
      <c r="GD188" s="18"/>
      <c r="GE188" s="18"/>
      <c r="GF188" s="18"/>
      <c r="GG188" s="18"/>
      <c r="GH188" s="18"/>
      <c r="GI188" s="18"/>
      <c r="GJ188" s="18"/>
      <c r="GK188" s="18"/>
      <c r="GL188" s="18"/>
      <c r="GM188" s="18"/>
      <c r="GN188" s="18"/>
      <c r="GO188" s="18"/>
      <c r="GP188" s="18"/>
      <c r="GQ188" s="18"/>
      <c r="GR188" s="18"/>
      <c r="GS188" s="18"/>
      <c r="GT188" s="18"/>
      <c r="GU188" s="18"/>
      <c r="GV188" s="18"/>
      <c r="GW188" s="18"/>
      <c r="GX188" s="18"/>
      <c r="GY188" s="18"/>
      <c r="GZ188" s="18"/>
      <c r="HA188" s="18"/>
      <c r="HB188" s="18"/>
      <c r="HC188" s="18"/>
      <c r="HD188" s="18"/>
      <c r="HE188" s="18"/>
      <c r="HF188" s="18"/>
      <c r="HG188" s="18"/>
      <c r="HH188" s="18"/>
      <c r="HI188" s="18"/>
      <c r="HJ188" s="18"/>
      <c r="HK188" s="18"/>
      <c r="HL188" s="18"/>
      <c r="HM188" s="18"/>
      <c r="HN188" s="18"/>
      <c r="HO188" s="18"/>
      <c r="HP188" s="18"/>
      <c r="HQ188" s="18"/>
      <c r="HR188" s="18"/>
      <c r="HS188" s="18"/>
      <c r="HT188" s="18"/>
      <c r="HU188" s="18"/>
      <c r="HV188" s="18"/>
      <c r="HW188" s="18"/>
      <c r="HX188" s="18"/>
      <c r="HY188" s="18"/>
      <c r="HZ188" s="18"/>
      <c r="IA188" s="18"/>
      <c r="IB188" s="18"/>
      <c r="IC188" s="18"/>
      <c r="ID188" s="18"/>
      <c r="IE188" s="18"/>
      <c r="IF188" s="18"/>
      <c r="IG188" s="18"/>
      <c r="IH188" s="18"/>
      <c r="II188" s="18"/>
      <c r="IJ188" s="18"/>
      <c r="IK188" s="18"/>
      <c r="IL188" s="18"/>
      <c r="IM188" s="18"/>
      <c r="IN188" s="18"/>
      <c r="IO188" s="18"/>
      <c r="IP188" s="18"/>
      <c r="IQ188" s="18"/>
      <c r="IR188" s="18"/>
      <c r="IS188" s="18"/>
      <c r="IT188" s="18"/>
      <c r="IU188" s="18"/>
      <c r="IV188" s="18"/>
      <c r="IW188" s="18"/>
      <c r="IX188" s="18"/>
      <c r="IY188" s="18"/>
      <c r="IZ188" s="18"/>
    </row>
    <row r="189" spans="2:260" s="20" customFormat="1">
      <c r="B189" s="18"/>
      <c r="C189" s="22"/>
      <c r="D189" s="23"/>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8"/>
      <c r="DU189" s="18"/>
      <c r="DV189" s="18"/>
      <c r="DW189" s="18"/>
      <c r="DX189" s="18"/>
      <c r="DY189" s="18"/>
      <c r="DZ189" s="18"/>
      <c r="EA189" s="18"/>
      <c r="EB189" s="18"/>
      <c r="EC189" s="18"/>
      <c r="ED189" s="18"/>
      <c r="EE189" s="18"/>
      <c r="EF189" s="18"/>
      <c r="EG189" s="18"/>
      <c r="EH189" s="18"/>
      <c r="EI189" s="18"/>
      <c r="EJ189" s="18"/>
      <c r="EK189" s="18"/>
      <c r="EL189" s="18"/>
      <c r="EM189" s="18"/>
      <c r="EN189" s="18"/>
      <c r="EO189" s="18"/>
      <c r="EP189" s="18"/>
      <c r="EQ189" s="18"/>
      <c r="ER189" s="18"/>
      <c r="ES189" s="18"/>
      <c r="ET189" s="18"/>
      <c r="EU189" s="18"/>
      <c r="EV189" s="18"/>
      <c r="EW189" s="18"/>
      <c r="EX189" s="18"/>
      <c r="EY189" s="18"/>
      <c r="EZ189" s="18"/>
      <c r="FA189" s="18"/>
      <c r="FB189" s="18"/>
      <c r="FC189" s="18"/>
      <c r="FD189" s="18"/>
      <c r="FE189" s="18"/>
      <c r="FF189" s="18"/>
      <c r="FG189" s="18"/>
      <c r="FH189" s="18"/>
      <c r="FI189" s="18"/>
      <c r="FJ189" s="18"/>
      <c r="FK189" s="18"/>
      <c r="FL189" s="18"/>
      <c r="FM189" s="18"/>
      <c r="FN189" s="18"/>
      <c r="FO189" s="18"/>
      <c r="FP189" s="18"/>
      <c r="FQ189" s="18"/>
      <c r="FR189" s="18"/>
      <c r="FS189" s="18"/>
      <c r="FT189" s="18"/>
      <c r="FU189" s="18"/>
      <c r="FV189" s="18"/>
      <c r="FW189" s="18"/>
      <c r="FX189" s="18"/>
      <c r="FY189" s="18"/>
      <c r="FZ189" s="18"/>
      <c r="GA189" s="18"/>
      <c r="GB189" s="18"/>
      <c r="GC189" s="18"/>
      <c r="GD189" s="18"/>
      <c r="GE189" s="18"/>
      <c r="GF189" s="18"/>
      <c r="GG189" s="18"/>
      <c r="GH189" s="18"/>
      <c r="GI189" s="18"/>
      <c r="GJ189" s="18"/>
      <c r="GK189" s="18"/>
      <c r="GL189" s="18"/>
      <c r="GM189" s="18"/>
      <c r="GN189" s="18"/>
      <c r="GO189" s="18"/>
      <c r="GP189" s="18"/>
      <c r="GQ189" s="18"/>
      <c r="GR189" s="18"/>
      <c r="GS189" s="18"/>
      <c r="GT189" s="18"/>
      <c r="GU189" s="18"/>
      <c r="GV189" s="18"/>
      <c r="GW189" s="18"/>
      <c r="GX189" s="18"/>
      <c r="GY189" s="18"/>
      <c r="GZ189" s="18"/>
      <c r="HA189" s="18"/>
      <c r="HB189" s="18"/>
      <c r="HC189" s="18"/>
      <c r="HD189" s="18"/>
      <c r="HE189" s="18"/>
      <c r="HF189" s="18"/>
      <c r="HG189" s="18"/>
      <c r="HH189" s="18"/>
      <c r="HI189" s="18"/>
      <c r="HJ189" s="18"/>
      <c r="HK189" s="18"/>
      <c r="HL189" s="18"/>
      <c r="HM189" s="18"/>
      <c r="HN189" s="18"/>
      <c r="HO189" s="18"/>
      <c r="HP189" s="18"/>
      <c r="HQ189" s="18"/>
      <c r="HR189" s="18"/>
      <c r="HS189" s="18"/>
      <c r="HT189" s="18"/>
      <c r="HU189" s="18"/>
      <c r="HV189" s="18"/>
      <c r="HW189" s="18"/>
      <c r="HX189" s="18"/>
      <c r="HY189" s="18"/>
      <c r="HZ189" s="18"/>
      <c r="IA189" s="18"/>
      <c r="IB189" s="18"/>
      <c r="IC189" s="18"/>
      <c r="ID189" s="18"/>
      <c r="IE189" s="18"/>
      <c r="IF189" s="18"/>
      <c r="IG189" s="18"/>
      <c r="IH189" s="18"/>
      <c r="II189" s="18"/>
      <c r="IJ189" s="18"/>
      <c r="IK189" s="18"/>
      <c r="IL189" s="18"/>
      <c r="IM189" s="18"/>
      <c r="IN189" s="18"/>
      <c r="IO189" s="18"/>
      <c r="IP189" s="18"/>
      <c r="IQ189" s="18"/>
      <c r="IR189" s="18"/>
      <c r="IS189" s="18"/>
      <c r="IT189" s="18"/>
      <c r="IU189" s="18"/>
      <c r="IV189" s="18"/>
      <c r="IW189" s="18"/>
      <c r="IX189" s="18"/>
      <c r="IY189" s="18"/>
      <c r="IZ189" s="18"/>
    </row>
    <row r="190" spans="2:260" s="20" customFormat="1">
      <c r="B190" s="18"/>
      <c r="C190" s="22"/>
      <c r="D190" s="23"/>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c r="CM190" s="18"/>
      <c r="CN190" s="18"/>
      <c r="CO190" s="18"/>
      <c r="CP190" s="18"/>
      <c r="CQ190" s="18"/>
      <c r="CR190" s="18"/>
      <c r="CS190" s="18"/>
      <c r="CT190" s="18"/>
      <c r="CU190" s="18"/>
      <c r="CV190" s="18"/>
      <c r="CW190" s="18"/>
      <c r="CX190" s="18"/>
      <c r="CY190" s="18"/>
      <c r="CZ190" s="18"/>
      <c r="DA190" s="18"/>
      <c r="DB190" s="18"/>
      <c r="DC190" s="18"/>
      <c r="DD190" s="18"/>
      <c r="DE190" s="18"/>
      <c r="DF190" s="18"/>
      <c r="DG190" s="18"/>
      <c r="DH190" s="18"/>
      <c r="DI190" s="18"/>
      <c r="DJ190" s="18"/>
      <c r="DK190" s="18"/>
      <c r="DL190" s="18"/>
      <c r="DM190" s="18"/>
      <c r="DN190" s="18"/>
      <c r="DO190" s="18"/>
      <c r="DP190" s="18"/>
      <c r="DQ190" s="18"/>
      <c r="DR190" s="18"/>
      <c r="DS190" s="18"/>
      <c r="DT190" s="18"/>
      <c r="DU190" s="18"/>
      <c r="DV190" s="18"/>
      <c r="DW190" s="18"/>
      <c r="DX190" s="18"/>
      <c r="DY190" s="18"/>
      <c r="DZ190" s="18"/>
      <c r="EA190" s="18"/>
      <c r="EB190" s="18"/>
      <c r="EC190" s="18"/>
      <c r="ED190" s="18"/>
      <c r="EE190" s="18"/>
      <c r="EF190" s="18"/>
      <c r="EG190" s="18"/>
      <c r="EH190" s="18"/>
      <c r="EI190" s="18"/>
      <c r="EJ190" s="18"/>
      <c r="EK190" s="18"/>
      <c r="EL190" s="18"/>
      <c r="EM190" s="18"/>
      <c r="EN190" s="18"/>
      <c r="EO190" s="18"/>
      <c r="EP190" s="18"/>
      <c r="EQ190" s="18"/>
      <c r="ER190" s="18"/>
      <c r="ES190" s="18"/>
      <c r="ET190" s="18"/>
      <c r="EU190" s="18"/>
      <c r="EV190" s="18"/>
      <c r="EW190" s="18"/>
      <c r="EX190" s="18"/>
      <c r="EY190" s="18"/>
      <c r="EZ190" s="18"/>
      <c r="FA190" s="18"/>
      <c r="FB190" s="18"/>
      <c r="FC190" s="18"/>
      <c r="FD190" s="18"/>
      <c r="FE190" s="18"/>
      <c r="FF190" s="18"/>
      <c r="FG190" s="18"/>
      <c r="FH190" s="18"/>
      <c r="FI190" s="18"/>
      <c r="FJ190" s="18"/>
      <c r="FK190" s="18"/>
      <c r="FL190" s="18"/>
      <c r="FM190" s="18"/>
      <c r="FN190" s="18"/>
      <c r="FO190" s="18"/>
      <c r="FP190" s="18"/>
      <c r="FQ190" s="18"/>
      <c r="FR190" s="18"/>
      <c r="FS190" s="18"/>
      <c r="FT190" s="18"/>
      <c r="FU190" s="18"/>
      <c r="FV190" s="18"/>
      <c r="FW190" s="18"/>
      <c r="FX190" s="18"/>
      <c r="FY190" s="18"/>
      <c r="FZ190" s="18"/>
      <c r="GA190" s="18"/>
      <c r="GB190" s="18"/>
      <c r="GC190" s="18"/>
      <c r="GD190" s="18"/>
      <c r="GE190" s="18"/>
      <c r="GF190" s="18"/>
      <c r="GG190" s="18"/>
      <c r="GH190" s="18"/>
      <c r="GI190" s="18"/>
      <c r="GJ190" s="18"/>
      <c r="GK190" s="18"/>
      <c r="GL190" s="18"/>
      <c r="GM190" s="18"/>
      <c r="GN190" s="18"/>
      <c r="GO190" s="18"/>
      <c r="GP190" s="18"/>
      <c r="GQ190" s="18"/>
      <c r="GR190" s="18"/>
      <c r="GS190" s="18"/>
      <c r="GT190" s="18"/>
      <c r="GU190" s="18"/>
      <c r="GV190" s="18"/>
      <c r="GW190" s="18"/>
      <c r="GX190" s="18"/>
      <c r="GY190" s="18"/>
      <c r="GZ190" s="18"/>
      <c r="HA190" s="18"/>
      <c r="HB190" s="18"/>
      <c r="HC190" s="18"/>
      <c r="HD190" s="18"/>
      <c r="HE190" s="18"/>
      <c r="HF190" s="18"/>
      <c r="HG190" s="18"/>
      <c r="HH190" s="18"/>
      <c r="HI190" s="18"/>
      <c r="HJ190" s="18"/>
      <c r="HK190" s="18"/>
      <c r="HL190" s="18"/>
      <c r="HM190" s="18"/>
      <c r="HN190" s="18"/>
      <c r="HO190" s="18"/>
      <c r="HP190" s="18"/>
      <c r="HQ190" s="18"/>
      <c r="HR190" s="18"/>
      <c r="HS190" s="18"/>
      <c r="HT190" s="18"/>
      <c r="HU190" s="18"/>
      <c r="HV190" s="18"/>
      <c r="HW190" s="18"/>
      <c r="HX190" s="18"/>
      <c r="HY190" s="18"/>
      <c r="HZ190" s="18"/>
      <c r="IA190" s="18"/>
      <c r="IB190" s="18"/>
      <c r="IC190" s="18"/>
      <c r="ID190" s="18"/>
      <c r="IE190" s="18"/>
      <c r="IF190" s="18"/>
      <c r="IG190" s="18"/>
      <c r="IH190" s="18"/>
      <c r="II190" s="18"/>
      <c r="IJ190" s="18"/>
      <c r="IK190" s="18"/>
      <c r="IL190" s="18"/>
      <c r="IM190" s="18"/>
      <c r="IN190" s="18"/>
      <c r="IO190" s="18"/>
      <c r="IP190" s="18"/>
      <c r="IQ190" s="18"/>
      <c r="IR190" s="18"/>
      <c r="IS190" s="18"/>
      <c r="IT190" s="18"/>
      <c r="IU190" s="18"/>
      <c r="IV190" s="18"/>
      <c r="IW190" s="18"/>
      <c r="IX190" s="18"/>
      <c r="IY190" s="18"/>
      <c r="IZ190" s="18"/>
    </row>
    <row r="191" spans="2:260" s="20" customFormat="1">
      <c r="B191" s="18"/>
      <c r="C191" s="22"/>
      <c r="D191" s="23"/>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c r="CK191" s="18"/>
      <c r="CL191" s="18"/>
      <c r="CM191" s="18"/>
      <c r="CN191" s="18"/>
      <c r="CO191" s="18"/>
      <c r="CP191" s="18"/>
      <c r="CQ191" s="18"/>
      <c r="CR191" s="18"/>
      <c r="CS191" s="18"/>
      <c r="CT191" s="18"/>
      <c r="CU191" s="18"/>
      <c r="CV191" s="18"/>
      <c r="CW191" s="18"/>
      <c r="CX191" s="18"/>
      <c r="CY191" s="18"/>
      <c r="CZ191" s="18"/>
      <c r="DA191" s="18"/>
      <c r="DB191" s="18"/>
      <c r="DC191" s="18"/>
      <c r="DD191" s="18"/>
      <c r="DE191" s="18"/>
      <c r="DF191" s="18"/>
      <c r="DG191" s="18"/>
      <c r="DH191" s="18"/>
      <c r="DI191" s="18"/>
      <c r="DJ191" s="18"/>
      <c r="DK191" s="18"/>
      <c r="DL191" s="18"/>
      <c r="DM191" s="18"/>
      <c r="DN191" s="18"/>
      <c r="DO191" s="18"/>
      <c r="DP191" s="18"/>
      <c r="DQ191" s="18"/>
      <c r="DR191" s="18"/>
      <c r="DS191" s="18"/>
      <c r="DT191" s="18"/>
      <c r="DU191" s="18"/>
      <c r="DV191" s="18"/>
      <c r="DW191" s="18"/>
      <c r="DX191" s="18"/>
      <c r="DY191" s="18"/>
      <c r="DZ191" s="18"/>
      <c r="EA191" s="18"/>
      <c r="EB191" s="18"/>
      <c r="EC191" s="18"/>
      <c r="ED191" s="18"/>
      <c r="EE191" s="18"/>
      <c r="EF191" s="18"/>
      <c r="EG191" s="18"/>
      <c r="EH191" s="18"/>
      <c r="EI191" s="18"/>
      <c r="EJ191" s="18"/>
      <c r="EK191" s="18"/>
      <c r="EL191" s="18"/>
      <c r="EM191" s="18"/>
      <c r="EN191" s="18"/>
      <c r="EO191" s="18"/>
      <c r="EP191" s="18"/>
      <c r="EQ191" s="18"/>
      <c r="ER191" s="18"/>
      <c r="ES191" s="18"/>
      <c r="ET191" s="18"/>
      <c r="EU191" s="18"/>
      <c r="EV191" s="18"/>
      <c r="EW191" s="18"/>
      <c r="EX191" s="18"/>
      <c r="EY191" s="18"/>
      <c r="EZ191" s="18"/>
      <c r="FA191" s="18"/>
      <c r="FB191" s="18"/>
      <c r="FC191" s="18"/>
      <c r="FD191" s="18"/>
      <c r="FE191" s="18"/>
      <c r="FF191" s="18"/>
      <c r="FG191" s="18"/>
      <c r="FH191" s="18"/>
      <c r="FI191" s="18"/>
      <c r="FJ191" s="18"/>
      <c r="FK191" s="18"/>
      <c r="FL191" s="18"/>
      <c r="FM191" s="18"/>
      <c r="FN191" s="18"/>
      <c r="FO191" s="18"/>
      <c r="FP191" s="18"/>
      <c r="FQ191" s="18"/>
      <c r="FR191" s="18"/>
      <c r="FS191" s="18"/>
      <c r="FT191" s="18"/>
      <c r="FU191" s="18"/>
      <c r="FV191" s="18"/>
      <c r="FW191" s="18"/>
      <c r="FX191" s="18"/>
      <c r="FY191" s="18"/>
      <c r="FZ191" s="18"/>
      <c r="GA191" s="18"/>
      <c r="GB191" s="18"/>
      <c r="GC191" s="18"/>
      <c r="GD191" s="18"/>
      <c r="GE191" s="18"/>
      <c r="GF191" s="18"/>
      <c r="GG191" s="18"/>
      <c r="GH191" s="18"/>
      <c r="GI191" s="18"/>
      <c r="GJ191" s="18"/>
      <c r="GK191" s="18"/>
      <c r="GL191" s="18"/>
      <c r="GM191" s="18"/>
      <c r="GN191" s="18"/>
      <c r="GO191" s="18"/>
      <c r="GP191" s="18"/>
      <c r="GQ191" s="18"/>
      <c r="GR191" s="18"/>
      <c r="GS191" s="18"/>
      <c r="GT191" s="18"/>
      <c r="GU191" s="18"/>
      <c r="GV191" s="18"/>
      <c r="GW191" s="18"/>
      <c r="GX191" s="18"/>
      <c r="GY191" s="18"/>
      <c r="GZ191" s="18"/>
      <c r="HA191" s="18"/>
      <c r="HB191" s="18"/>
      <c r="HC191" s="18"/>
      <c r="HD191" s="18"/>
      <c r="HE191" s="18"/>
      <c r="HF191" s="18"/>
      <c r="HG191" s="18"/>
      <c r="HH191" s="18"/>
      <c r="HI191" s="18"/>
      <c r="HJ191" s="18"/>
      <c r="HK191" s="18"/>
      <c r="HL191" s="18"/>
      <c r="HM191" s="18"/>
      <c r="HN191" s="18"/>
      <c r="HO191" s="18"/>
      <c r="HP191" s="18"/>
      <c r="HQ191" s="18"/>
      <c r="HR191" s="18"/>
      <c r="HS191" s="18"/>
      <c r="HT191" s="18"/>
      <c r="HU191" s="18"/>
      <c r="HV191" s="18"/>
      <c r="HW191" s="18"/>
      <c r="HX191" s="18"/>
      <c r="HY191" s="18"/>
      <c r="HZ191" s="18"/>
      <c r="IA191" s="18"/>
      <c r="IB191" s="18"/>
      <c r="IC191" s="18"/>
      <c r="ID191" s="18"/>
      <c r="IE191" s="18"/>
      <c r="IF191" s="18"/>
      <c r="IG191" s="18"/>
      <c r="IH191" s="18"/>
      <c r="II191" s="18"/>
      <c r="IJ191" s="18"/>
      <c r="IK191" s="18"/>
      <c r="IL191" s="18"/>
      <c r="IM191" s="18"/>
      <c r="IN191" s="18"/>
      <c r="IO191" s="18"/>
      <c r="IP191" s="18"/>
      <c r="IQ191" s="18"/>
      <c r="IR191" s="18"/>
      <c r="IS191" s="18"/>
      <c r="IT191" s="18"/>
      <c r="IU191" s="18"/>
      <c r="IV191" s="18"/>
      <c r="IW191" s="18"/>
      <c r="IX191" s="18"/>
      <c r="IY191" s="18"/>
      <c r="IZ191" s="18"/>
    </row>
    <row r="192" spans="2:260" s="20" customFormat="1">
      <c r="B192" s="18"/>
      <c r="C192" s="22"/>
      <c r="D192" s="23"/>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c r="CA192" s="18"/>
      <c r="CB192" s="18"/>
      <c r="CC192" s="18"/>
      <c r="CD192" s="18"/>
      <c r="CE192" s="18"/>
      <c r="CF192" s="18"/>
      <c r="CG192" s="18"/>
      <c r="CH192" s="18"/>
      <c r="CI192" s="18"/>
      <c r="CJ192" s="18"/>
      <c r="CK192" s="18"/>
      <c r="CL192" s="18"/>
      <c r="CM192" s="18"/>
      <c r="CN192" s="18"/>
      <c r="CO192" s="18"/>
      <c r="CP192" s="18"/>
      <c r="CQ192" s="18"/>
      <c r="CR192" s="18"/>
      <c r="CS192" s="18"/>
      <c r="CT192" s="18"/>
      <c r="CU192" s="18"/>
      <c r="CV192" s="18"/>
      <c r="CW192" s="18"/>
      <c r="CX192" s="18"/>
      <c r="CY192" s="18"/>
      <c r="CZ192" s="18"/>
      <c r="DA192" s="18"/>
      <c r="DB192" s="18"/>
      <c r="DC192" s="18"/>
      <c r="DD192" s="18"/>
      <c r="DE192" s="18"/>
      <c r="DF192" s="18"/>
      <c r="DG192" s="18"/>
      <c r="DH192" s="18"/>
      <c r="DI192" s="18"/>
      <c r="DJ192" s="18"/>
      <c r="DK192" s="18"/>
      <c r="DL192" s="18"/>
      <c r="DM192" s="18"/>
      <c r="DN192" s="18"/>
      <c r="DO192" s="18"/>
      <c r="DP192" s="18"/>
      <c r="DQ192" s="18"/>
      <c r="DR192" s="18"/>
      <c r="DS192" s="18"/>
      <c r="DT192" s="18"/>
      <c r="DU192" s="18"/>
      <c r="DV192" s="18"/>
      <c r="DW192" s="18"/>
      <c r="DX192" s="18"/>
      <c r="DY192" s="18"/>
      <c r="DZ192" s="18"/>
      <c r="EA192" s="18"/>
      <c r="EB192" s="18"/>
      <c r="EC192" s="18"/>
      <c r="ED192" s="18"/>
      <c r="EE192" s="18"/>
      <c r="EF192" s="18"/>
      <c r="EG192" s="18"/>
      <c r="EH192" s="18"/>
      <c r="EI192" s="18"/>
      <c r="EJ192" s="18"/>
      <c r="EK192" s="18"/>
      <c r="EL192" s="18"/>
      <c r="EM192" s="18"/>
      <c r="EN192" s="18"/>
      <c r="EO192" s="18"/>
      <c r="EP192" s="18"/>
      <c r="EQ192" s="18"/>
      <c r="ER192" s="18"/>
      <c r="ES192" s="18"/>
      <c r="ET192" s="18"/>
      <c r="EU192" s="18"/>
      <c r="EV192" s="18"/>
      <c r="EW192" s="18"/>
      <c r="EX192" s="18"/>
      <c r="EY192" s="18"/>
      <c r="EZ192" s="18"/>
      <c r="FA192" s="18"/>
      <c r="FB192" s="18"/>
      <c r="FC192" s="18"/>
      <c r="FD192" s="18"/>
      <c r="FE192" s="18"/>
      <c r="FF192" s="18"/>
      <c r="FG192" s="18"/>
      <c r="FH192" s="18"/>
      <c r="FI192" s="18"/>
      <c r="FJ192" s="18"/>
      <c r="FK192" s="18"/>
      <c r="FL192" s="18"/>
      <c r="FM192" s="18"/>
      <c r="FN192" s="18"/>
      <c r="FO192" s="18"/>
      <c r="FP192" s="18"/>
      <c r="FQ192" s="18"/>
      <c r="FR192" s="18"/>
      <c r="FS192" s="18"/>
      <c r="FT192" s="18"/>
      <c r="FU192" s="18"/>
      <c r="FV192" s="18"/>
      <c r="FW192" s="18"/>
      <c r="FX192" s="18"/>
      <c r="FY192" s="18"/>
      <c r="FZ192" s="18"/>
      <c r="GA192" s="18"/>
      <c r="GB192" s="18"/>
      <c r="GC192" s="18"/>
      <c r="GD192" s="18"/>
      <c r="GE192" s="18"/>
      <c r="GF192" s="18"/>
      <c r="GG192" s="18"/>
      <c r="GH192" s="18"/>
      <c r="GI192" s="18"/>
      <c r="GJ192" s="18"/>
      <c r="GK192" s="18"/>
      <c r="GL192" s="18"/>
      <c r="GM192" s="18"/>
      <c r="GN192" s="18"/>
      <c r="GO192" s="18"/>
      <c r="GP192" s="18"/>
      <c r="GQ192" s="18"/>
      <c r="GR192" s="18"/>
      <c r="GS192" s="18"/>
      <c r="GT192" s="18"/>
      <c r="GU192" s="18"/>
      <c r="GV192" s="18"/>
      <c r="GW192" s="18"/>
      <c r="GX192" s="18"/>
      <c r="GY192" s="18"/>
      <c r="GZ192" s="18"/>
      <c r="HA192" s="18"/>
      <c r="HB192" s="18"/>
      <c r="HC192" s="18"/>
      <c r="HD192" s="18"/>
      <c r="HE192" s="18"/>
      <c r="HF192" s="18"/>
      <c r="HG192" s="18"/>
      <c r="HH192" s="18"/>
      <c r="HI192" s="18"/>
      <c r="HJ192" s="18"/>
      <c r="HK192" s="18"/>
      <c r="HL192" s="18"/>
      <c r="HM192" s="18"/>
      <c r="HN192" s="18"/>
      <c r="HO192" s="18"/>
      <c r="HP192" s="18"/>
      <c r="HQ192" s="18"/>
      <c r="HR192" s="18"/>
      <c r="HS192" s="18"/>
      <c r="HT192" s="18"/>
      <c r="HU192" s="18"/>
      <c r="HV192" s="18"/>
      <c r="HW192" s="18"/>
      <c r="HX192" s="18"/>
      <c r="HY192" s="18"/>
      <c r="HZ192" s="18"/>
      <c r="IA192" s="18"/>
      <c r="IB192" s="18"/>
      <c r="IC192" s="18"/>
      <c r="ID192" s="18"/>
      <c r="IE192" s="18"/>
      <c r="IF192" s="18"/>
      <c r="IG192" s="18"/>
      <c r="IH192" s="18"/>
      <c r="II192" s="18"/>
      <c r="IJ192" s="18"/>
      <c r="IK192" s="18"/>
      <c r="IL192" s="18"/>
      <c r="IM192" s="18"/>
      <c r="IN192" s="18"/>
      <c r="IO192" s="18"/>
      <c r="IP192" s="18"/>
      <c r="IQ192" s="18"/>
      <c r="IR192" s="18"/>
      <c r="IS192" s="18"/>
      <c r="IT192" s="18"/>
      <c r="IU192" s="18"/>
      <c r="IV192" s="18"/>
      <c r="IW192" s="18"/>
      <c r="IX192" s="18"/>
      <c r="IY192" s="18"/>
      <c r="IZ192" s="18"/>
    </row>
    <row r="193" spans="2:260" s="20" customFormat="1">
      <c r="B193" s="18"/>
      <c r="C193" s="22"/>
      <c r="D193" s="23"/>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c r="CL193" s="18"/>
      <c r="CM193" s="18"/>
      <c r="CN193" s="18"/>
      <c r="CO193" s="18"/>
      <c r="CP193" s="18"/>
      <c r="CQ193" s="18"/>
      <c r="CR193" s="18"/>
      <c r="CS193" s="18"/>
      <c r="CT193" s="18"/>
      <c r="CU193" s="18"/>
      <c r="CV193" s="18"/>
      <c r="CW193" s="18"/>
      <c r="CX193" s="18"/>
      <c r="CY193" s="18"/>
      <c r="CZ193" s="18"/>
      <c r="DA193" s="18"/>
      <c r="DB193" s="18"/>
      <c r="DC193" s="18"/>
      <c r="DD193" s="18"/>
      <c r="DE193" s="18"/>
      <c r="DF193" s="18"/>
      <c r="DG193" s="18"/>
      <c r="DH193" s="18"/>
      <c r="DI193" s="18"/>
      <c r="DJ193" s="18"/>
      <c r="DK193" s="18"/>
      <c r="DL193" s="18"/>
      <c r="DM193" s="18"/>
      <c r="DN193" s="18"/>
      <c r="DO193" s="18"/>
      <c r="DP193" s="18"/>
      <c r="DQ193" s="18"/>
      <c r="DR193" s="18"/>
      <c r="DS193" s="18"/>
      <c r="DT193" s="18"/>
      <c r="DU193" s="18"/>
      <c r="DV193" s="18"/>
      <c r="DW193" s="18"/>
      <c r="DX193" s="18"/>
      <c r="DY193" s="18"/>
      <c r="DZ193" s="18"/>
      <c r="EA193" s="18"/>
      <c r="EB193" s="18"/>
      <c r="EC193" s="18"/>
      <c r="ED193" s="18"/>
      <c r="EE193" s="18"/>
      <c r="EF193" s="18"/>
      <c r="EG193" s="18"/>
      <c r="EH193" s="18"/>
      <c r="EI193" s="18"/>
      <c r="EJ193" s="18"/>
      <c r="EK193" s="18"/>
      <c r="EL193" s="18"/>
      <c r="EM193" s="18"/>
      <c r="EN193" s="18"/>
      <c r="EO193" s="18"/>
      <c r="EP193" s="18"/>
      <c r="EQ193" s="18"/>
      <c r="ER193" s="18"/>
      <c r="ES193" s="18"/>
      <c r="ET193" s="18"/>
      <c r="EU193" s="18"/>
      <c r="EV193" s="18"/>
      <c r="EW193" s="18"/>
      <c r="EX193" s="18"/>
      <c r="EY193" s="18"/>
      <c r="EZ193" s="18"/>
      <c r="FA193" s="18"/>
      <c r="FB193" s="18"/>
      <c r="FC193" s="18"/>
      <c r="FD193" s="18"/>
      <c r="FE193" s="18"/>
      <c r="FF193" s="18"/>
      <c r="FG193" s="18"/>
      <c r="FH193" s="18"/>
      <c r="FI193" s="18"/>
      <c r="FJ193" s="18"/>
      <c r="FK193" s="18"/>
      <c r="FL193" s="18"/>
      <c r="FM193" s="18"/>
      <c r="FN193" s="18"/>
      <c r="FO193" s="18"/>
      <c r="FP193" s="18"/>
      <c r="FQ193" s="18"/>
      <c r="FR193" s="18"/>
      <c r="FS193" s="18"/>
      <c r="FT193" s="18"/>
      <c r="FU193" s="18"/>
      <c r="FV193" s="18"/>
      <c r="FW193" s="18"/>
      <c r="FX193" s="18"/>
      <c r="FY193" s="18"/>
      <c r="FZ193" s="18"/>
      <c r="GA193" s="18"/>
      <c r="GB193" s="18"/>
      <c r="GC193" s="18"/>
      <c r="GD193" s="18"/>
      <c r="GE193" s="18"/>
      <c r="GF193" s="18"/>
      <c r="GG193" s="18"/>
      <c r="GH193" s="18"/>
      <c r="GI193" s="18"/>
      <c r="GJ193" s="18"/>
      <c r="GK193" s="18"/>
      <c r="GL193" s="18"/>
      <c r="GM193" s="18"/>
      <c r="GN193" s="18"/>
      <c r="GO193" s="18"/>
      <c r="GP193" s="18"/>
      <c r="GQ193" s="18"/>
      <c r="GR193" s="18"/>
      <c r="GS193" s="18"/>
      <c r="GT193" s="18"/>
      <c r="GU193" s="18"/>
      <c r="GV193" s="18"/>
      <c r="GW193" s="18"/>
      <c r="GX193" s="18"/>
      <c r="GY193" s="18"/>
      <c r="GZ193" s="18"/>
      <c r="HA193" s="18"/>
      <c r="HB193" s="18"/>
      <c r="HC193" s="18"/>
      <c r="HD193" s="18"/>
      <c r="HE193" s="18"/>
      <c r="HF193" s="18"/>
      <c r="HG193" s="18"/>
      <c r="HH193" s="18"/>
      <c r="HI193" s="18"/>
      <c r="HJ193" s="18"/>
      <c r="HK193" s="18"/>
      <c r="HL193" s="18"/>
      <c r="HM193" s="18"/>
      <c r="HN193" s="18"/>
      <c r="HO193" s="18"/>
      <c r="HP193" s="18"/>
      <c r="HQ193" s="18"/>
      <c r="HR193" s="18"/>
      <c r="HS193" s="18"/>
      <c r="HT193" s="18"/>
      <c r="HU193" s="18"/>
      <c r="HV193" s="18"/>
      <c r="HW193" s="18"/>
      <c r="HX193" s="18"/>
      <c r="HY193" s="18"/>
      <c r="HZ193" s="18"/>
      <c r="IA193" s="18"/>
      <c r="IB193" s="18"/>
      <c r="IC193" s="18"/>
      <c r="ID193" s="18"/>
      <c r="IE193" s="18"/>
      <c r="IF193" s="18"/>
      <c r="IG193" s="18"/>
      <c r="IH193" s="18"/>
      <c r="II193" s="18"/>
      <c r="IJ193" s="18"/>
      <c r="IK193" s="18"/>
      <c r="IL193" s="18"/>
      <c r="IM193" s="18"/>
      <c r="IN193" s="18"/>
      <c r="IO193" s="18"/>
      <c r="IP193" s="18"/>
      <c r="IQ193" s="18"/>
      <c r="IR193" s="18"/>
      <c r="IS193" s="18"/>
      <c r="IT193" s="18"/>
      <c r="IU193" s="18"/>
      <c r="IV193" s="18"/>
      <c r="IW193" s="18"/>
      <c r="IX193" s="18"/>
      <c r="IY193" s="18"/>
      <c r="IZ193" s="18"/>
    </row>
    <row r="194" spans="2:260" s="20" customFormat="1">
      <c r="B194" s="18"/>
      <c r="C194" s="22"/>
      <c r="D194" s="23"/>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18"/>
      <c r="CF194" s="18"/>
      <c r="CG194" s="18"/>
      <c r="CH194" s="18"/>
      <c r="CI194" s="18"/>
      <c r="CJ194" s="18"/>
      <c r="CK194" s="18"/>
      <c r="CL194" s="18"/>
      <c r="CM194" s="18"/>
      <c r="CN194" s="18"/>
      <c r="CO194" s="18"/>
      <c r="CP194" s="18"/>
      <c r="CQ194" s="18"/>
      <c r="CR194" s="18"/>
      <c r="CS194" s="18"/>
      <c r="CT194" s="18"/>
      <c r="CU194" s="18"/>
      <c r="CV194" s="18"/>
      <c r="CW194" s="18"/>
      <c r="CX194" s="18"/>
      <c r="CY194" s="18"/>
      <c r="CZ194" s="18"/>
      <c r="DA194" s="18"/>
      <c r="DB194" s="18"/>
      <c r="DC194" s="18"/>
      <c r="DD194" s="18"/>
      <c r="DE194" s="18"/>
      <c r="DF194" s="18"/>
      <c r="DG194" s="18"/>
      <c r="DH194" s="18"/>
      <c r="DI194" s="18"/>
      <c r="DJ194" s="18"/>
      <c r="DK194" s="18"/>
      <c r="DL194" s="18"/>
      <c r="DM194" s="18"/>
      <c r="DN194" s="18"/>
      <c r="DO194" s="18"/>
      <c r="DP194" s="18"/>
      <c r="DQ194" s="18"/>
      <c r="DR194" s="18"/>
      <c r="DS194" s="18"/>
      <c r="DT194" s="18"/>
      <c r="DU194" s="18"/>
      <c r="DV194" s="18"/>
      <c r="DW194" s="18"/>
      <c r="DX194" s="18"/>
      <c r="DY194" s="18"/>
      <c r="DZ194" s="18"/>
      <c r="EA194" s="18"/>
      <c r="EB194" s="18"/>
      <c r="EC194" s="18"/>
      <c r="ED194" s="18"/>
      <c r="EE194" s="18"/>
      <c r="EF194" s="18"/>
      <c r="EG194" s="18"/>
      <c r="EH194" s="18"/>
      <c r="EI194" s="18"/>
      <c r="EJ194" s="18"/>
      <c r="EK194" s="18"/>
      <c r="EL194" s="18"/>
      <c r="EM194" s="18"/>
      <c r="EN194" s="18"/>
      <c r="EO194" s="18"/>
      <c r="EP194" s="18"/>
      <c r="EQ194" s="18"/>
      <c r="ER194" s="18"/>
      <c r="ES194" s="18"/>
      <c r="ET194" s="18"/>
      <c r="EU194" s="18"/>
      <c r="EV194" s="18"/>
      <c r="EW194" s="18"/>
      <c r="EX194" s="18"/>
      <c r="EY194" s="18"/>
      <c r="EZ194" s="18"/>
      <c r="FA194" s="18"/>
      <c r="FB194" s="18"/>
      <c r="FC194" s="18"/>
      <c r="FD194" s="18"/>
      <c r="FE194" s="18"/>
      <c r="FF194" s="18"/>
      <c r="FG194" s="18"/>
      <c r="FH194" s="18"/>
      <c r="FI194" s="18"/>
      <c r="FJ194" s="18"/>
      <c r="FK194" s="18"/>
      <c r="FL194" s="18"/>
      <c r="FM194" s="18"/>
      <c r="FN194" s="18"/>
      <c r="FO194" s="18"/>
      <c r="FP194" s="18"/>
      <c r="FQ194" s="18"/>
      <c r="FR194" s="18"/>
      <c r="FS194" s="18"/>
      <c r="FT194" s="18"/>
      <c r="FU194" s="18"/>
      <c r="FV194" s="18"/>
      <c r="FW194" s="18"/>
      <c r="FX194" s="18"/>
      <c r="FY194" s="18"/>
      <c r="FZ194" s="18"/>
      <c r="GA194" s="18"/>
      <c r="GB194" s="18"/>
      <c r="GC194" s="18"/>
      <c r="GD194" s="18"/>
      <c r="GE194" s="18"/>
      <c r="GF194" s="18"/>
      <c r="GG194" s="18"/>
      <c r="GH194" s="18"/>
      <c r="GI194" s="18"/>
      <c r="GJ194" s="18"/>
      <c r="GK194" s="18"/>
      <c r="GL194" s="18"/>
      <c r="GM194" s="18"/>
      <c r="GN194" s="18"/>
      <c r="GO194" s="18"/>
      <c r="GP194" s="18"/>
      <c r="GQ194" s="18"/>
      <c r="GR194" s="18"/>
      <c r="GS194" s="18"/>
      <c r="GT194" s="18"/>
      <c r="GU194" s="18"/>
      <c r="GV194" s="18"/>
      <c r="GW194" s="18"/>
      <c r="GX194" s="18"/>
      <c r="GY194" s="18"/>
      <c r="GZ194" s="18"/>
      <c r="HA194" s="18"/>
      <c r="HB194" s="18"/>
      <c r="HC194" s="18"/>
      <c r="HD194" s="18"/>
      <c r="HE194" s="18"/>
      <c r="HF194" s="18"/>
      <c r="HG194" s="18"/>
      <c r="HH194" s="18"/>
      <c r="HI194" s="18"/>
      <c r="HJ194" s="18"/>
      <c r="HK194" s="18"/>
      <c r="HL194" s="18"/>
      <c r="HM194" s="18"/>
      <c r="HN194" s="18"/>
      <c r="HO194" s="18"/>
      <c r="HP194" s="18"/>
      <c r="HQ194" s="18"/>
      <c r="HR194" s="18"/>
      <c r="HS194" s="18"/>
      <c r="HT194" s="18"/>
      <c r="HU194" s="18"/>
      <c r="HV194" s="18"/>
      <c r="HW194" s="18"/>
      <c r="HX194" s="18"/>
      <c r="HY194" s="18"/>
      <c r="HZ194" s="18"/>
      <c r="IA194" s="18"/>
      <c r="IB194" s="18"/>
      <c r="IC194" s="18"/>
      <c r="ID194" s="18"/>
      <c r="IE194" s="18"/>
      <c r="IF194" s="18"/>
      <c r="IG194" s="18"/>
      <c r="IH194" s="18"/>
      <c r="II194" s="18"/>
      <c r="IJ194" s="18"/>
      <c r="IK194" s="18"/>
      <c r="IL194" s="18"/>
      <c r="IM194" s="18"/>
      <c r="IN194" s="18"/>
      <c r="IO194" s="18"/>
      <c r="IP194" s="18"/>
      <c r="IQ194" s="18"/>
      <c r="IR194" s="18"/>
      <c r="IS194" s="18"/>
      <c r="IT194" s="18"/>
      <c r="IU194" s="18"/>
      <c r="IV194" s="18"/>
      <c r="IW194" s="18"/>
      <c r="IX194" s="18"/>
      <c r="IY194" s="18"/>
      <c r="IZ194" s="18"/>
    </row>
    <row r="195" spans="2:260" ht="15" customHeight="1"/>
    <row r="196" spans="2:260" ht="15" customHeight="1"/>
    <row r="197" spans="2:260" ht="15" customHeight="1"/>
    <row r="198" spans="2:260" ht="15" customHeight="1"/>
    <row r="199" spans="2:260" ht="15" customHeight="1"/>
    <row r="200" spans="2:260" ht="15" customHeight="1"/>
    <row r="201" spans="2:260" ht="15" customHeight="1"/>
    <row r="202" spans="2:260" ht="15" customHeight="1"/>
    <row r="203" spans="2:260" ht="15" customHeight="1"/>
    <row r="204" spans="2:260" ht="15" customHeight="1"/>
    <row r="205" spans="2:260" ht="15" customHeight="1"/>
    <row r="206" spans="2:260" ht="15" customHeight="1"/>
    <row r="207" spans="2:260" ht="15" customHeight="1"/>
    <row r="208" spans="2:260"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sheetData>
  <sheetProtection algorithmName="SHA-512" hashValue="BJZef4x6v+WveHnQqIbQxwHKwZDuZSLJlzJe/6c8aMm7iVJFKgwo8Gu8boSLeCEqGOM9pjTlmevgciDNEV0hLA==" saltValue="zzsyIWFgOVzz3DJLVhQB1A==" spinCount="100000" sheet="1" objects="1" scenarios="1"/>
  <mergeCells count="209">
    <mergeCell ref="H3:H4"/>
    <mergeCell ref="B22:D22"/>
    <mergeCell ref="B23:D23"/>
    <mergeCell ref="B24:D24"/>
    <mergeCell ref="I3:I4"/>
    <mergeCell ref="B6:D6"/>
    <mergeCell ref="B19:D19"/>
    <mergeCell ref="B20:D20"/>
    <mergeCell ref="B21:D21"/>
    <mergeCell ref="B7:D7"/>
    <mergeCell ref="B8:D8"/>
    <mergeCell ref="B9:D9"/>
    <mergeCell ref="B10:D10"/>
    <mergeCell ref="B11:D11"/>
    <mergeCell ref="B12:D12"/>
    <mergeCell ref="B13:D13"/>
    <mergeCell ref="B14:D14"/>
    <mergeCell ref="B15:D15"/>
    <mergeCell ref="B16:D16"/>
    <mergeCell ref="B17:D17"/>
    <mergeCell ref="B18:D18"/>
    <mergeCell ref="F3:F4"/>
    <mergeCell ref="G3:G4"/>
    <mergeCell ref="A3:D4"/>
    <mergeCell ref="R59:T59"/>
    <mergeCell ref="V59:X59"/>
    <mergeCell ref="Z59:AB59"/>
    <mergeCell ref="AD59:AF59"/>
    <mergeCell ref="AH59:AJ59"/>
    <mergeCell ref="AL59:AN59"/>
    <mergeCell ref="N59:P59"/>
    <mergeCell ref="B49:D49"/>
    <mergeCell ref="B50:D50"/>
    <mergeCell ref="B51:D51"/>
    <mergeCell ref="B52:D52"/>
    <mergeCell ref="B53:D53"/>
    <mergeCell ref="B54:D54"/>
    <mergeCell ref="B55:D55"/>
    <mergeCell ref="B56:D56"/>
    <mergeCell ref="B57:D57"/>
    <mergeCell ref="B58:D58"/>
    <mergeCell ref="B59:D59"/>
    <mergeCell ref="BN59:BP59"/>
    <mergeCell ref="BR59:BT59"/>
    <mergeCell ref="BV59:BX59"/>
    <mergeCell ref="BZ59:CB59"/>
    <mergeCell ref="CD59:CF59"/>
    <mergeCell ref="CH59:CJ59"/>
    <mergeCell ref="AP59:AR59"/>
    <mergeCell ref="AT59:AV59"/>
    <mergeCell ref="AX59:AZ59"/>
    <mergeCell ref="BB59:BD59"/>
    <mergeCell ref="BF59:BH59"/>
    <mergeCell ref="BJ59:BL59"/>
    <mergeCell ref="DJ59:DL59"/>
    <mergeCell ref="DN59:DP59"/>
    <mergeCell ref="DR59:DT59"/>
    <mergeCell ref="DV59:DX59"/>
    <mergeCell ref="DZ59:EB59"/>
    <mergeCell ref="ED59:EF59"/>
    <mergeCell ref="CL59:CN59"/>
    <mergeCell ref="CP59:CR59"/>
    <mergeCell ref="CT59:CV59"/>
    <mergeCell ref="CX59:CZ59"/>
    <mergeCell ref="DB59:DD59"/>
    <mergeCell ref="DF59:DH59"/>
    <mergeCell ref="GX59:GZ59"/>
    <mergeCell ref="FF59:FH59"/>
    <mergeCell ref="FJ59:FL59"/>
    <mergeCell ref="FN59:FP59"/>
    <mergeCell ref="FR59:FT59"/>
    <mergeCell ref="FV59:FX59"/>
    <mergeCell ref="FZ59:GB59"/>
    <mergeCell ref="EH59:EJ59"/>
    <mergeCell ref="EL59:EN59"/>
    <mergeCell ref="EP59:ER59"/>
    <mergeCell ref="ET59:EV59"/>
    <mergeCell ref="EX59:EZ59"/>
    <mergeCell ref="FB59:FD59"/>
    <mergeCell ref="N62:P62"/>
    <mergeCell ref="R62:T62"/>
    <mergeCell ref="V62:X62"/>
    <mergeCell ref="Z62:AB62"/>
    <mergeCell ref="AD62:AF62"/>
    <mergeCell ref="AH62:AJ62"/>
    <mergeCell ref="IX59:IZ59"/>
    <mergeCell ref="HZ59:IB59"/>
    <mergeCell ref="ID59:IF59"/>
    <mergeCell ref="IH59:IJ59"/>
    <mergeCell ref="IL59:IN59"/>
    <mergeCell ref="IP59:IR59"/>
    <mergeCell ref="IT59:IV59"/>
    <mergeCell ref="HB59:HD59"/>
    <mergeCell ref="HF59:HH59"/>
    <mergeCell ref="HJ59:HL59"/>
    <mergeCell ref="HN59:HP59"/>
    <mergeCell ref="HR59:HT59"/>
    <mergeCell ref="HV59:HX59"/>
    <mergeCell ref="GD59:GF59"/>
    <mergeCell ref="GH59:GJ59"/>
    <mergeCell ref="GL59:GN59"/>
    <mergeCell ref="GP59:GR59"/>
    <mergeCell ref="GT59:GV59"/>
    <mergeCell ref="BJ62:BL62"/>
    <mergeCell ref="BN62:BP62"/>
    <mergeCell ref="BR62:BT62"/>
    <mergeCell ref="BV62:BX62"/>
    <mergeCell ref="BZ62:CB62"/>
    <mergeCell ref="CD62:CF62"/>
    <mergeCell ref="AL62:AN62"/>
    <mergeCell ref="AP62:AR62"/>
    <mergeCell ref="AT62:AV62"/>
    <mergeCell ref="AX62:AZ62"/>
    <mergeCell ref="BB62:BD62"/>
    <mergeCell ref="BF62:BH62"/>
    <mergeCell ref="DF62:DH62"/>
    <mergeCell ref="DJ62:DL62"/>
    <mergeCell ref="DN62:DP62"/>
    <mergeCell ref="DR62:DT62"/>
    <mergeCell ref="DV62:DX62"/>
    <mergeCell ref="DZ62:EB62"/>
    <mergeCell ref="CH62:CJ62"/>
    <mergeCell ref="CL62:CN62"/>
    <mergeCell ref="CP62:CR62"/>
    <mergeCell ref="CT62:CV62"/>
    <mergeCell ref="CX62:CZ62"/>
    <mergeCell ref="DB62:DD62"/>
    <mergeCell ref="FJ62:FL62"/>
    <mergeCell ref="FN62:FP62"/>
    <mergeCell ref="FR62:FT62"/>
    <mergeCell ref="FV62:FX62"/>
    <mergeCell ref="ED62:EF62"/>
    <mergeCell ref="EH62:EJ62"/>
    <mergeCell ref="EL62:EN62"/>
    <mergeCell ref="EP62:ER62"/>
    <mergeCell ref="ET62:EV62"/>
    <mergeCell ref="EX62:EZ62"/>
    <mergeCell ref="E3:E4"/>
    <mergeCell ref="IT62:IV62"/>
    <mergeCell ref="IX62:IZ62"/>
    <mergeCell ref="HV62:HX62"/>
    <mergeCell ref="HZ62:IB62"/>
    <mergeCell ref="ID62:IF62"/>
    <mergeCell ref="IH62:IJ62"/>
    <mergeCell ref="IL62:IN62"/>
    <mergeCell ref="IP62:IR62"/>
    <mergeCell ref="GX62:GZ62"/>
    <mergeCell ref="HB62:HD62"/>
    <mergeCell ref="HF62:HH62"/>
    <mergeCell ref="HJ62:HL62"/>
    <mergeCell ref="HN62:HP62"/>
    <mergeCell ref="HR62:HT62"/>
    <mergeCell ref="FZ62:GB62"/>
    <mergeCell ref="GD62:GF62"/>
    <mergeCell ref="GH62:GJ62"/>
    <mergeCell ref="GL62:GN62"/>
    <mergeCell ref="GP62:GR62"/>
    <mergeCell ref="GT62:GV62"/>
    <mergeCell ref="FB62:FD62"/>
    <mergeCell ref="FF62:FH62"/>
    <mergeCell ref="K3:K4"/>
    <mergeCell ref="B37:D37"/>
    <mergeCell ref="B25:D25"/>
    <mergeCell ref="B26:D26"/>
    <mergeCell ref="B27:D27"/>
    <mergeCell ref="B28:D28"/>
    <mergeCell ref="B29:D29"/>
    <mergeCell ref="B30:D30"/>
    <mergeCell ref="B43:D43"/>
    <mergeCell ref="B44:D44"/>
    <mergeCell ref="B45:D45"/>
    <mergeCell ref="B46:D46"/>
    <mergeCell ref="B47:D47"/>
    <mergeCell ref="B48:D48"/>
    <mergeCell ref="B75:D75"/>
    <mergeCell ref="B76:D76"/>
    <mergeCell ref="B77:D77"/>
    <mergeCell ref="A78:D78"/>
    <mergeCell ref="B63:D63"/>
    <mergeCell ref="B64:D64"/>
    <mergeCell ref="B65:D65"/>
    <mergeCell ref="B66:D66"/>
    <mergeCell ref="B60:D60"/>
    <mergeCell ref="B61:D61"/>
    <mergeCell ref="B62:D62"/>
    <mergeCell ref="L3:L4"/>
    <mergeCell ref="J3:J4"/>
    <mergeCell ref="A1:L1"/>
    <mergeCell ref="A2:L2"/>
    <mergeCell ref="B69:D69"/>
    <mergeCell ref="A80:D80"/>
    <mergeCell ref="B68:D68"/>
    <mergeCell ref="B38:D38"/>
    <mergeCell ref="B39:D39"/>
    <mergeCell ref="B40:D40"/>
    <mergeCell ref="B41:D41"/>
    <mergeCell ref="B42:D42"/>
    <mergeCell ref="B31:D31"/>
    <mergeCell ref="B32:D32"/>
    <mergeCell ref="B33:D33"/>
    <mergeCell ref="B67:D67"/>
    <mergeCell ref="B34:D34"/>
    <mergeCell ref="B35:D35"/>
    <mergeCell ref="B36:D36"/>
    <mergeCell ref="B70:D70"/>
    <mergeCell ref="B71:D71"/>
    <mergeCell ref="B72:D72"/>
    <mergeCell ref="B73:D73"/>
    <mergeCell ref="B74:D74"/>
  </mergeCells>
  <dataValidations disablePrompts="1" count="1">
    <dataValidation type="whole" operator="greaterThanOrEqual" allowBlank="1" showInputMessage="1" showErrorMessage="1" sqref="H74 H24 H44 H34 H54 H58 H66 H70">
      <formula1>0</formula1>
    </dataValidation>
  </dataValidations>
  <printOptions horizontalCentered="1"/>
  <pageMargins left="1.0236220472440944" right="0.23622047244094491" top="0.62992125984251968" bottom="0.59055118110236227" header="0.15748031496062992" footer="0.31496062992125984"/>
  <pageSetup paperSize="5" scale="65" orientation="landscape" r:id="rId1"/>
  <headerFooter>
    <oddFooter xml:space="preserve">&amp;L&amp;"-,Cursiva"&amp;10Ejercicio Fiscal 2019&amp;R&amp;"-,Cursiva"&amp;10Página &amp;P de &amp;N&amp;K00+000-&amp;"-,Normal"----------    </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sheetPr>
  <dimension ref="A1:IT423"/>
  <sheetViews>
    <sheetView showGridLines="0" topLeftCell="A13" zoomScale="110" zoomScaleNormal="110" workbookViewId="0">
      <selection activeCell="D29" sqref="D29"/>
    </sheetView>
  </sheetViews>
  <sheetFormatPr baseColWidth="10" defaultColWidth="0.28515625" defaultRowHeight="15" customHeight="1" zeroHeight="1"/>
  <cols>
    <col min="1" max="1" width="9.42578125" style="29" customWidth="1"/>
    <col min="2" max="2" width="6.140625" style="29" customWidth="1"/>
    <col min="3" max="3" width="56.42578125" style="29" customWidth="1"/>
    <col min="4" max="4" width="31.42578125" style="24" customWidth="1"/>
    <col min="5" max="5" width="0.28515625" customWidth="1"/>
    <col min="6" max="14" width="0" hidden="1" customWidth="1"/>
    <col min="15" max="254" width="11.42578125" hidden="1" customWidth="1"/>
    <col min="255" max="255" width="0.85546875" customWidth="1"/>
  </cols>
  <sheetData>
    <row r="1" spans="1:5" s="106" customFormat="1" ht="27" customHeight="1">
      <c r="A1" s="493" t="s">
        <v>914</v>
      </c>
      <c r="B1" s="494"/>
      <c r="C1" s="494"/>
      <c r="D1" s="495"/>
    </row>
    <row r="2" spans="1:5" s="66" customFormat="1" ht="24" customHeight="1">
      <c r="A2" s="490" t="str">
        <f>'ESTIMACIÓN DE INGRESOS'!A2:C2</f>
        <v>Nombre del Municipio: Degollado, Jalisco</v>
      </c>
      <c r="B2" s="491"/>
      <c r="C2" s="491"/>
      <c r="D2" s="492"/>
    </row>
    <row r="3" spans="1:5" s="66" customFormat="1" ht="6.75" customHeight="1">
      <c r="A3" s="96"/>
      <c r="D3" s="107"/>
    </row>
    <row r="4" spans="1:5" s="98" customFormat="1" ht="15.75">
      <c r="A4" s="486" t="s">
        <v>551</v>
      </c>
      <c r="B4" s="488" t="s">
        <v>552</v>
      </c>
      <c r="C4" s="488" t="s">
        <v>553</v>
      </c>
      <c r="D4" s="254" t="s">
        <v>827</v>
      </c>
      <c r="E4" s="97"/>
    </row>
    <row r="5" spans="1:5" s="100" customFormat="1" ht="15.75">
      <c r="A5" s="487"/>
      <c r="B5" s="489"/>
      <c r="C5" s="489"/>
      <c r="D5" s="255" t="s">
        <v>140</v>
      </c>
      <c r="E5" s="99"/>
    </row>
    <row r="6" spans="1:5" s="103" customFormat="1" ht="25.5" customHeight="1">
      <c r="A6" s="101" t="s">
        <v>554</v>
      </c>
      <c r="B6" s="93">
        <v>0</v>
      </c>
      <c r="C6" s="94" t="s">
        <v>1121</v>
      </c>
      <c r="D6" s="331"/>
      <c r="E6" s="102"/>
    </row>
    <row r="7" spans="1:5" s="103" customFormat="1" ht="25.5" customHeight="1">
      <c r="A7" s="101" t="s">
        <v>555</v>
      </c>
      <c r="B7" s="93">
        <v>0</v>
      </c>
      <c r="C7" s="94" t="s">
        <v>556</v>
      </c>
      <c r="D7" s="332"/>
      <c r="E7" s="102"/>
    </row>
    <row r="8" spans="1:5" s="103" customFormat="1" ht="25.5" customHeight="1">
      <c r="A8" s="101" t="s">
        <v>557</v>
      </c>
      <c r="B8" s="93">
        <v>0</v>
      </c>
      <c r="C8" s="94" t="s">
        <v>558</v>
      </c>
      <c r="D8" s="332"/>
      <c r="E8" s="102"/>
    </row>
    <row r="9" spans="1:5" s="103" customFormat="1" ht="25.5" customHeight="1">
      <c r="A9" s="101" t="s">
        <v>559</v>
      </c>
      <c r="B9" s="93">
        <v>1</v>
      </c>
      <c r="C9" s="94" t="s">
        <v>560</v>
      </c>
      <c r="D9" s="332"/>
      <c r="E9" s="102"/>
    </row>
    <row r="10" spans="1:5" s="103" customFormat="1" ht="25.5" customHeight="1">
      <c r="A10" s="101" t="s">
        <v>559</v>
      </c>
      <c r="B10" s="93">
        <v>2</v>
      </c>
      <c r="C10" s="94" t="s">
        <v>828</v>
      </c>
      <c r="D10" s="332"/>
      <c r="E10" s="102"/>
    </row>
    <row r="11" spans="1:5" s="103" customFormat="1" ht="25.5" customHeight="1">
      <c r="A11" s="101" t="s">
        <v>559</v>
      </c>
      <c r="B11" s="93">
        <v>3</v>
      </c>
      <c r="C11" s="94" t="s">
        <v>1120</v>
      </c>
      <c r="D11" s="332"/>
      <c r="E11" s="102"/>
    </row>
    <row r="12" spans="1:5" s="103" customFormat="1" ht="25.5" customHeight="1">
      <c r="A12" s="101" t="s">
        <v>559</v>
      </c>
      <c r="B12" s="93">
        <v>4</v>
      </c>
      <c r="C12" s="94" t="s">
        <v>1119</v>
      </c>
      <c r="D12" s="332"/>
      <c r="E12" s="102"/>
    </row>
    <row r="13" spans="1:5" s="103" customFormat="1" ht="25.5" customHeight="1">
      <c r="A13" s="101" t="s">
        <v>559</v>
      </c>
      <c r="B13" s="93">
        <v>5</v>
      </c>
      <c r="C13" s="94" t="s">
        <v>829</v>
      </c>
      <c r="D13" s="332"/>
      <c r="E13" s="102"/>
    </row>
    <row r="14" spans="1:5" s="103" customFormat="1" ht="25.5" customHeight="1">
      <c r="A14" s="101" t="s">
        <v>559</v>
      </c>
      <c r="B14" s="93">
        <v>6</v>
      </c>
      <c r="C14" s="94" t="s">
        <v>830</v>
      </c>
      <c r="D14" s="332"/>
      <c r="E14" s="102"/>
    </row>
    <row r="15" spans="1:5" s="103" customFormat="1" ht="25.5" customHeight="1">
      <c r="A15" s="101" t="s">
        <v>559</v>
      </c>
      <c r="B15" s="93">
        <v>7</v>
      </c>
      <c r="C15" s="94" t="s">
        <v>831</v>
      </c>
      <c r="D15" s="332"/>
      <c r="E15" s="102"/>
    </row>
    <row r="16" spans="1:5" s="103" customFormat="1" ht="25.5" customHeight="1">
      <c r="A16" s="101" t="s">
        <v>559</v>
      </c>
      <c r="B16" s="93">
        <v>8</v>
      </c>
      <c r="C16" s="94" t="s">
        <v>1115</v>
      </c>
      <c r="D16" s="332"/>
      <c r="E16" s="102"/>
    </row>
    <row r="17" spans="1:5" s="103" customFormat="1" ht="25.5" customHeight="1">
      <c r="A17" s="101" t="s">
        <v>559</v>
      </c>
      <c r="B17" s="93">
        <v>9</v>
      </c>
      <c r="C17" s="95" t="s">
        <v>1117</v>
      </c>
      <c r="D17" s="332"/>
      <c r="E17" s="102"/>
    </row>
    <row r="18" spans="1:5" s="103" customFormat="1" ht="25.5" customHeight="1">
      <c r="A18" s="101" t="s">
        <v>559</v>
      </c>
      <c r="B18" s="93">
        <v>10</v>
      </c>
      <c r="C18" s="94" t="s">
        <v>1116</v>
      </c>
      <c r="D18" s="332"/>
      <c r="E18" s="102"/>
    </row>
    <row r="19" spans="1:5" s="103" customFormat="1" ht="25.5" customHeight="1">
      <c r="A19" s="101" t="s">
        <v>559</v>
      </c>
      <c r="B19" s="93">
        <v>11</v>
      </c>
      <c r="C19" s="94" t="s">
        <v>832</v>
      </c>
      <c r="D19" s="332"/>
      <c r="E19" s="102"/>
    </row>
    <row r="20" spans="1:5" s="103" customFormat="1" ht="25.5" customHeight="1">
      <c r="A20" s="101" t="s">
        <v>559</v>
      </c>
      <c r="B20" s="93">
        <v>12</v>
      </c>
      <c r="C20" s="94" t="s">
        <v>833</v>
      </c>
      <c r="D20" s="332"/>
      <c r="E20" s="102"/>
    </row>
    <row r="21" spans="1:5" s="103" customFormat="1" ht="25.5" customHeight="1">
      <c r="A21" s="101" t="s">
        <v>559</v>
      </c>
      <c r="B21" s="93">
        <v>13</v>
      </c>
      <c r="C21" s="94" t="s">
        <v>834</v>
      </c>
      <c r="D21" s="332"/>
      <c r="E21" s="102"/>
    </row>
    <row r="22" spans="1:5" s="103" customFormat="1" ht="25.5" customHeight="1">
      <c r="A22" s="101" t="s">
        <v>559</v>
      </c>
      <c r="B22" s="93">
        <v>14</v>
      </c>
      <c r="C22" s="94" t="s">
        <v>835</v>
      </c>
      <c r="D22" s="332"/>
      <c r="E22" s="102"/>
    </row>
    <row r="23" spans="1:5" s="103" customFormat="1" ht="25.5" customHeight="1">
      <c r="A23" s="101" t="s">
        <v>559</v>
      </c>
      <c r="B23" s="93">
        <v>15</v>
      </c>
      <c r="C23" s="94" t="s">
        <v>836</v>
      </c>
      <c r="D23" s="332"/>
      <c r="E23" s="102"/>
    </row>
    <row r="24" spans="1:5" s="103" customFormat="1" ht="25.5" customHeight="1">
      <c r="A24" s="101" t="s">
        <v>559</v>
      </c>
      <c r="B24" s="93">
        <v>16</v>
      </c>
      <c r="C24" s="94" t="s">
        <v>837</v>
      </c>
      <c r="D24" s="332"/>
      <c r="E24" s="102"/>
    </row>
    <row r="25" spans="1:5" s="103" customFormat="1" ht="25.5" customHeight="1">
      <c r="A25" s="101" t="s">
        <v>559</v>
      </c>
      <c r="B25" s="93">
        <v>17</v>
      </c>
      <c r="C25" s="94" t="s">
        <v>838</v>
      </c>
      <c r="D25" s="332"/>
      <c r="E25" s="102"/>
    </row>
    <row r="26" spans="1:5" s="103" customFormat="1" ht="25.5" customHeight="1">
      <c r="A26" s="101" t="s">
        <v>559</v>
      </c>
      <c r="B26" s="93">
        <v>18</v>
      </c>
      <c r="C26" s="94" t="s">
        <v>839</v>
      </c>
      <c r="D26" s="331"/>
      <c r="E26" s="102"/>
    </row>
    <row r="27" spans="1:5" s="103" customFormat="1" ht="25.5" customHeight="1">
      <c r="A27" s="101" t="s">
        <v>559</v>
      </c>
      <c r="B27" s="93">
        <v>19</v>
      </c>
      <c r="C27" s="94" t="s">
        <v>1118</v>
      </c>
      <c r="D27" s="331"/>
      <c r="E27" s="102"/>
    </row>
    <row r="28" spans="1:5" s="103" customFormat="1" ht="25.5" customHeight="1">
      <c r="A28" s="101" t="s">
        <v>559</v>
      </c>
      <c r="B28" s="93">
        <v>20</v>
      </c>
      <c r="C28" s="94" t="s">
        <v>1160</v>
      </c>
      <c r="D28" s="331">
        <v>9032597</v>
      </c>
      <c r="E28" s="102"/>
    </row>
    <row r="29" spans="1:5" s="103" customFormat="1" ht="25.5" customHeight="1">
      <c r="A29" s="101"/>
      <c r="B29" s="93"/>
      <c r="C29" s="94"/>
      <c r="D29" s="331"/>
      <c r="E29" s="102"/>
    </row>
    <row r="30" spans="1:5" s="103" customFormat="1" ht="25.5" customHeight="1">
      <c r="A30" s="101"/>
      <c r="B30" s="93"/>
      <c r="C30" s="94"/>
      <c r="D30" s="331"/>
      <c r="E30" s="102"/>
    </row>
    <row r="31" spans="1:5" s="103" customFormat="1" ht="25.5" customHeight="1">
      <c r="A31" s="101"/>
      <c r="B31" s="93"/>
      <c r="C31" s="94"/>
      <c r="D31" s="331"/>
      <c r="E31" s="102"/>
    </row>
    <row r="32" spans="1:5" s="103" customFormat="1" ht="25.5" customHeight="1">
      <c r="A32" s="101"/>
      <c r="B32" s="93"/>
      <c r="C32" s="94"/>
      <c r="D32" s="331"/>
      <c r="E32" s="102"/>
    </row>
    <row r="33" spans="1:5" s="103" customFormat="1" ht="25.5" customHeight="1">
      <c r="A33" s="101"/>
      <c r="B33" s="93"/>
      <c r="C33" s="94"/>
      <c r="D33" s="331"/>
      <c r="E33" s="102"/>
    </row>
    <row r="34" spans="1:5" s="103" customFormat="1" ht="25.5" customHeight="1">
      <c r="A34" s="101"/>
      <c r="B34" s="93"/>
      <c r="C34" s="94"/>
      <c r="D34" s="331"/>
      <c r="E34" s="102"/>
    </row>
    <row r="35" spans="1:5" s="105" customFormat="1" ht="25.5" customHeight="1" thickBot="1">
      <c r="A35" s="256"/>
      <c r="B35" s="257"/>
      <c r="C35" s="258" t="s">
        <v>0</v>
      </c>
      <c r="D35" s="333">
        <f>SUM(D6:D34)</f>
        <v>9032597</v>
      </c>
      <c r="E35" s="104"/>
    </row>
    <row r="36" spans="1:5" ht="3" customHeight="1">
      <c r="A36" s="26"/>
      <c r="B36" s="26"/>
      <c r="C36" s="27"/>
    </row>
    <row r="37" spans="1:5" ht="25.5" hidden="1" customHeight="1">
      <c r="A37" s="26"/>
      <c r="B37" s="26"/>
      <c r="C37" s="27"/>
    </row>
    <row r="38" spans="1:5" ht="25.5" hidden="1" customHeight="1">
      <c r="A38" s="26"/>
      <c r="B38" s="26"/>
      <c r="C38" s="27"/>
    </row>
    <row r="39" spans="1:5" ht="25.5" hidden="1" customHeight="1">
      <c r="A39" s="26"/>
      <c r="B39" s="26"/>
      <c r="C39" s="27"/>
    </row>
    <row r="40" spans="1:5" ht="25.5" hidden="1" customHeight="1">
      <c r="A40" s="26"/>
      <c r="B40" s="26"/>
      <c r="C40" s="27"/>
    </row>
    <row r="41" spans="1:5" s="24" customFormat="1" ht="25.5" hidden="1" customHeight="1">
      <c r="A41" s="26"/>
      <c r="B41" s="26"/>
      <c r="C41" s="27"/>
    </row>
    <row r="42" spans="1:5" s="24" customFormat="1" ht="25.5" hidden="1" customHeight="1">
      <c r="A42" s="26"/>
      <c r="B42" s="26"/>
      <c r="C42" s="27"/>
    </row>
    <row r="43" spans="1:5" s="24" customFormat="1" ht="25.5" hidden="1" customHeight="1">
      <c r="A43" s="26"/>
      <c r="B43" s="26"/>
      <c r="C43" s="27"/>
    </row>
    <row r="44" spans="1:5" s="24" customFormat="1" ht="25.5" hidden="1" customHeight="1">
      <c r="A44" s="26"/>
      <c r="B44" s="26"/>
      <c r="C44" s="28"/>
    </row>
    <row r="45" spans="1:5" s="24" customFormat="1" ht="25.5" hidden="1" customHeight="1">
      <c r="A45" s="26"/>
      <c r="B45" s="26"/>
      <c r="C45" s="27"/>
    </row>
    <row r="46" spans="1:5" s="24" customFormat="1" ht="25.5" hidden="1" customHeight="1">
      <c r="A46" s="26"/>
      <c r="B46" s="26"/>
      <c r="C46" s="27"/>
    </row>
    <row r="47" spans="1:5" s="24" customFormat="1" ht="25.5" hidden="1" customHeight="1">
      <c r="A47" s="26"/>
      <c r="B47" s="26"/>
      <c r="C47" s="27"/>
    </row>
    <row r="48" spans="1:5" s="24" customFormat="1" ht="25.5" hidden="1" customHeight="1">
      <c r="A48" s="26"/>
      <c r="B48" s="26"/>
      <c r="C48" s="28"/>
    </row>
    <row r="49" spans="1:3" s="24" customFormat="1" ht="25.5" hidden="1" customHeight="1">
      <c r="A49" s="26"/>
      <c r="B49" s="26"/>
      <c r="C49" s="27"/>
    </row>
    <row r="50" spans="1:3" s="24" customFormat="1" ht="25.5" hidden="1" customHeight="1">
      <c r="A50" s="26"/>
      <c r="B50" s="26"/>
      <c r="C50" s="27"/>
    </row>
    <row r="51" spans="1:3" s="24" customFormat="1" ht="25.5" hidden="1" customHeight="1">
      <c r="A51" s="26"/>
      <c r="B51" s="26"/>
      <c r="C51" s="27"/>
    </row>
    <row r="52" spans="1:3" s="24" customFormat="1" ht="25.5" hidden="1" customHeight="1">
      <c r="A52" s="26"/>
      <c r="B52" s="26"/>
      <c r="C52" s="27"/>
    </row>
    <row r="53" spans="1:3" s="24" customFormat="1" ht="25.5" hidden="1" customHeight="1">
      <c r="A53" s="26"/>
      <c r="B53" s="26"/>
      <c r="C53" s="27"/>
    </row>
    <row r="54" spans="1:3" s="24" customFormat="1" ht="25.5" hidden="1" customHeight="1">
      <c r="A54" s="26"/>
      <c r="B54" s="26"/>
      <c r="C54" s="27"/>
    </row>
    <row r="55" spans="1:3" s="24" customFormat="1" ht="25.5" hidden="1" customHeight="1">
      <c r="A55" s="26"/>
      <c r="B55" s="26"/>
      <c r="C55" s="27"/>
    </row>
    <row r="56" spans="1:3" s="24" customFormat="1" ht="25.5" hidden="1" customHeight="1">
      <c r="A56" s="26"/>
      <c r="B56" s="26"/>
      <c r="C56" s="27"/>
    </row>
    <row r="57" spans="1:3" s="24" customFormat="1" ht="25.5" hidden="1" customHeight="1">
      <c r="A57" s="26"/>
      <c r="B57" s="26"/>
      <c r="C57" s="27"/>
    </row>
    <row r="58" spans="1:3" s="24" customFormat="1" ht="25.5" hidden="1" customHeight="1">
      <c r="A58" s="26"/>
      <c r="B58" s="26"/>
      <c r="C58" s="28"/>
    </row>
    <row r="59" spans="1:3" s="24" customFormat="1" ht="25.5" hidden="1" customHeight="1">
      <c r="A59" s="26"/>
      <c r="B59" s="26"/>
      <c r="C59" s="27"/>
    </row>
    <row r="60" spans="1:3" s="24" customFormat="1" ht="25.5" hidden="1" customHeight="1">
      <c r="A60" s="26"/>
      <c r="B60" s="26"/>
      <c r="C60" s="27"/>
    </row>
    <row r="61" spans="1:3" s="24" customFormat="1" ht="25.5" hidden="1" customHeight="1">
      <c r="A61" s="26"/>
      <c r="B61" s="26"/>
      <c r="C61" s="27"/>
    </row>
    <row r="62" spans="1:3" s="24" customFormat="1" ht="25.5" hidden="1" customHeight="1">
      <c r="A62" s="26"/>
      <c r="B62" s="26"/>
      <c r="C62" s="27"/>
    </row>
    <row r="63" spans="1:3" s="24" customFormat="1" ht="25.5" hidden="1" customHeight="1">
      <c r="A63" s="26"/>
      <c r="B63" s="26"/>
      <c r="C63" s="27"/>
    </row>
    <row r="64" spans="1:3" s="24" customFormat="1" ht="25.5" hidden="1" customHeight="1">
      <c r="A64" s="26"/>
      <c r="B64" s="26"/>
      <c r="C64" s="27"/>
    </row>
    <row r="65" spans="1:3" s="24" customFormat="1" ht="25.5" hidden="1" customHeight="1">
      <c r="A65" s="26"/>
      <c r="B65" s="26"/>
      <c r="C65" s="27"/>
    </row>
    <row r="66" spans="1:3" s="24" customFormat="1" ht="25.5" hidden="1" customHeight="1">
      <c r="A66" s="26"/>
      <c r="B66" s="26"/>
      <c r="C66" s="27"/>
    </row>
    <row r="67" spans="1:3" s="24" customFormat="1" ht="25.5" hidden="1" customHeight="1">
      <c r="A67" s="26"/>
      <c r="B67" s="26"/>
      <c r="C67" s="27"/>
    </row>
    <row r="68" spans="1:3" s="24" customFormat="1" ht="25.5" hidden="1" customHeight="1">
      <c r="A68" s="26"/>
      <c r="B68" s="26"/>
      <c r="C68" s="28"/>
    </row>
    <row r="69" spans="1:3" s="24" customFormat="1" ht="25.5" hidden="1" customHeight="1">
      <c r="A69" s="26"/>
      <c r="B69" s="26"/>
      <c r="C69" s="27"/>
    </row>
    <row r="70" spans="1:3" s="24" customFormat="1" ht="25.5" hidden="1" customHeight="1">
      <c r="A70" s="26"/>
      <c r="B70" s="26"/>
      <c r="C70" s="27"/>
    </row>
    <row r="71" spans="1:3" s="24" customFormat="1" ht="25.5" hidden="1" customHeight="1">
      <c r="A71" s="26"/>
      <c r="B71" s="26"/>
      <c r="C71" s="27"/>
    </row>
    <row r="72" spans="1:3" s="24" customFormat="1" ht="25.5" hidden="1" customHeight="1">
      <c r="A72" s="26"/>
      <c r="B72" s="26"/>
      <c r="C72" s="27"/>
    </row>
    <row r="73" spans="1:3" s="24" customFormat="1" ht="25.5" hidden="1" customHeight="1">
      <c r="A73" s="26"/>
      <c r="B73" s="26"/>
      <c r="C73" s="27"/>
    </row>
    <row r="74" spans="1:3" s="24" customFormat="1" ht="25.5" hidden="1" customHeight="1">
      <c r="A74" s="26"/>
      <c r="B74" s="26"/>
      <c r="C74" s="27"/>
    </row>
    <row r="75" spans="1:3" s="24" customFormat="1" ht="25.5" hidden="1" customHeight="1">
      <c r="A75" s="26"/>
      <c r="B75" s="26"/>
      <c r="C75" s="27"/>
    </row>
    <row r="76" spans="1:3" s="24" customFormat="1" ht="25.5" hidden="1" customHeight="1">
      <c r="A76" s="26"/>
      <c r="B76" s="26"/>
      <c r="C76" s="28"/>
    </row>
    <row r="77" spans="1:3" s="24" customFormat="1" ht="25.5" hidden="1" customHeight="1">
      <c r="A77" s="26"/>
      <c r="B77" s="26"/>
      <c r="C77" s="27"/>
    </row>
    <row r="78" spans="1:3" s="24" customFormat="1" ht="25.5" hidden="1" customHeight="1">
      <c r="A78" s="26"/>
      <c r="B78" s="26"/>
      <c r="C78" s="27"/>
    </row>
    <row r="79" spans="1:3" s="24" customFormat="1" ht="25.5" hidden="1" customHeight="1">
      <c r="A79" s="26"/>
      <c r="B79" s="26"/>
      <c r="C79" s="28"/>
    </row>
    <row r="80" spans="1:3" s="24" customFormat="1" ht="25.5" hidden="1" customHeight="1">
      <c r="A80" s="26"/>
      <c r="B80" s="26"/>
      <c r="C80" s="27"/>
    </row>
    <row r="81" spans="1:3" s="24" customFormat="1" ht="25.5" hidden="1" customHeight="1">
      <c r="A81" s="26"/>
      <c r="B81" s="26"/>
      <c r="C81" s="27"/>
    </row>
    <row r="82" spans="1:3" s="24" customFormat="1" ht="25.5" hidden="1" customHeight="1">
      <c r="A82" s="26"/>
      <c r="B82" s="26"/>
      <c r="C82" s="27"/>
    </row>
    <row r="83" spans="1:3" s="24" customFormat="1" ht="25.5" hidden="1" customHeight="1">
      <c r="A83" s="26"/>
      <c r="B83" s="26"/>
      <c r="C83" s="27"/>
    </row>
    <row r="84" spans="1:3" s="24" customFormat="1" ht="25.5" hidden="1" customHeight="1">
      <c r="A84" s="26"/>
      <c r="B84" s="26"/>
      <c r="C84" s="27"/>
    </row>
    <row r="85" spans="1:3" s="24" customFormat="1" ht="25.5" hidden="1" customHeight="1">
      <c r="A85" s="26"/>
      <c r="B85" s="26"/>
      <c r="C85" s="28"/>
    </row>
    <row r="86" spans="1:3" s="24" customFormat="1" ht="25.5" hidden="1" customHeight="1">
      <c r="A86" s="26"/>
      <c r="B86" s="26"/>
      <c r="C86" s="27"/>
    </row>
    <row r="87" spans="1:3" s="24" customFormat="1" ht="25.5" hidden="1" customHeight="1">
      <c r="A87" s="26"/>
      <c r="B87" s="26"/>
      <c r="C87" s="27"/>
    </row>
    <row r="88" spans="1:3" s="24" customFormat="1" ht="25.5" hidden="1" customHeight="1">
      <c r="A88" s="26"/>
      <c r="B88" s="26"/>
      <c r="C88" s="27"/>
    </row>
    <row r="89" spans="1:3" s="24" customFormat="1" ht="25.5" hidden="1" customHeight="1">
      <c r="A89" s="26"/>
      <c r="B89" s="26"/>
      <c r="C89" s="28"/>
    </row>
    <row r="90" spans="1:3" s="24" customFormat="1" ht="25.5" hidden="1" customHeight="1">
      <c r="A90" s="26"/>
      <c r="B90" s="26"/>
      <c r="C90" s="27"/>
    </row>
    <row r="91" spans="1:3" s="24" customFormat="1" ht="25.5" hidden="1" customHeight="1">
      <c r="A91" s="26"/>
      <c r="B91" s="26"/>
      <c r="C91" s="27"/>
    </row>
    <row r="92" spans="1:3" s="24" customFormat="1" ht="25.5" hidden="1" customHeight="1">
      <c r="A92" s="26"/>
      <c r="B92" s="26"/>
      <c r="C92" s="27"/>
    </row>
    <row r="93" spans="1:3" s="24" customFormat="1" ht="25.5" hidden="1" customHeight="1">
      <c r="A93" s="26"/>
      <c r="B93" s="26"/>
      <c r="C93" s="27"/>
    </row>
    <row r="94" spans="1:3" s="24" customFormat="1" ht="25.5" hidden="1" customHeight="1">
      <c r="A94" s="26"/>
      <c r="B94" s="26"/>
      <c r="C94" s="27"/>
    </row>
    <row r="95" spans="1:3" s="24" customFormat="1" ht="25.5" hidden="1" customHeight="1">
      <c r="A95" s="26"/>
      <c r="B95" s="26"/>
      <c r="C95" s="27"/>
    </row>
    <row r="96" spans="1:3" s="24" customFormat="1" ht="25.5" hidden="1" customHeight="1">
      <c r="A96" s="26"/>
      <c r="B96" s="26"/>
      <c r="C96" s="27"/>
    </row>
    <row r="97" spans="1:3" s="24" customFormat="1" ht="25.5" hidden="1" customHeight="1">
      <c r="A97" s="26"/>
      <c r="B97" s="26"/>
      <c r="C97" s="27"/>
    </row>
    <row r="98" spans="1:3" s="24" customFormat="1" ht="25.5" hidden="1" customHeight="1">
      <c r="A98" s="26"/>
      <c r="B98" s="26"/>
      <c r="C98" s="27"/>
    </row>
    <row r="99" spans="1:3" s="24" customFormat="1" ht="25.5" hidden="1" customHeight="1">
      <c r="A99" s="26"/>
      <c r="B99" s="26"/>
      <c r="C99" s="28"/>
    </row>
    <row r="100" spans="1:3" s="24" customFormat="1" ht="25.5" hidden="1" customHeight="1">
      <c r="A100" s="26"/>
      <c r="B100" s="26"/>
      <c r="C100" s="28"/>
    </row>
    <row r="101" spans="1:3" s="24" customFormat="1" ht="25.5" hidden="1" customHeight="1">
      <c r="A101" s="26"/>
      <c r="B101" s="26"/>
      <c r="C101" s="27"/>
    </row>
    <row r="102" spans="1:3" s="24" customFormat="1" ht="25.5" hidden="1" customHeight="1">
      <c r="A102" s="26"/>
      <c r="B102" s="26"/>
      <c r="C102" s="27"/>
    </row>
    <row r="103" spans="1:3" s="24" customFormat="1" ht="25.5" hidden="1" customHeight="1">
      <c r="A103" s="26"/>
      <c r="B103" s="26"/>
      <c r="C103" s="27"/>
    </row>
    <row r="104" spans="1:3" s="24" customFormat="1" ht="25.5" hidden="1" customHeight="1">
      <c r="A104" s="26"/>
      <c r="B104" s="26"/>
      <c r="C104" s="27"/>
    </row>
    <row r="105" spans="1:3" s="24" customFormat="1" ht="25.5" hidden="1" customHeight="1">
      <c r="A105" s="26"/>
      <c r="B105" s="26"/>
      <c r="C105" s="27"/>
    </row>
    <row r="106" spans="1:3" s="24" customFormat="1" ht="25.5" hidden="1" customHeight="1">
      <c r="A106" s="26"/>
      <c r="B106" s="26"/>
      <c r="C106" s="27"/>
    </row>
    <row r="107" spans="1:3" s="24" customFormat="1" ht="25.5" hidden="1" customHeight="1">
      <c r="A107" s="26"/>
      <c r="B107" s="26"/>
      <c r="C107" s="27"/>
    </row>
    <row r="108" spans="1:3" s="24" customFormat="1" ht="25.5" hidden="1" customHeight="1">
      <c r="A108" s="26"/>
      <c r="B108" s="26"/>
      <c r="C108" s="27"/>
    </row>
    <row r="109" spans="1:3" s="24" customFormat="1" ht="25.5" hidden="1" customHeight="1">
      <c r="A109" s="26"/>
      <c r="B109" s="26"/>
      <c r="C109" s="27"/>
    </row>
    <row r="110" spans="1:3" s="24" customFormat="1" ht="25.5" hidden="1" customHeight="1">
      <c r="A110" s="26"/>
      <c r="B110" s="26"/>
      <c r="C110" s="28"/>
    </row>
    <row r="111" spans="1:3" s="24" customFormat="1" ht="25.5" hidden="1" customHeight="1">
      <c r="A111" s="26"/>
      <c r="B111" s="26"/>
      <c r="C111" s="27"/>
    </row>
    <row r="112" spans="1:3" s="24" customFormat="1" ht="25.5" hidden="1" customHeight="1">
      <c r="A112" s="26"/>
      <c r="B112" s="26"/>
      <c r="C112" s="27"/>
    </row>
    <row r="113" spans="1:3" s="24" customFormat="1" ht="25.5" hidden="1" customHeight="1">
      <c r="A113" s="26"/>
      <c r="B113" s="26"/>
      <c r="C113" s="27"/>
    </row>
    <row r="114" spans="1:3" s="24" customFormat="1" ht="25.5" hidden="1" customHeight="1">
      <c r="A114" s="26"/>
      <c r="B114" s="26"/>
      <c r="C114" s="27"/>
    </row>
    <row r="115" spans="1:3" s="24" customFormat="1" ht="25.5" hidden="1" customHeight="1">
      <c r="A115" s="26"/>
      <c r="B115" s="26"/>
      <c r="C115" s="27"/>
    </row>
    <row r="116" spans="1:3" s="24" customFormat="1" ht="25.5" hidden="1" customHeight="1">
      <c r="A116" s="26"/>
      <c r="B116" s="26"/>
      <c r="C116" s="27"/>
    </row>
    <row r="117" spans="1:3" s="24" customFormat="1" ht="25.5" hidden="1" customHeight="1">
      <c r="A117" s="26"/>
      <c r="B117" s="26"/>
      <c r="C117" s="27"/>
    </row>
    <row r="118" spans="1:3" s="24" customFormat="1" ht="25.5" hidden="1" customHeight="1">
      <c r="A118" s="26"/>
      <c r="B118" s="26"/>
      <c r="C118" s="27"/>
    </row>
    <row r="119" spans="1:3" s="24" customFormat="1" ht="25.5" hidden="1" customHeight="1">
      <c r="A119" s="26"/>
      <c r="B119" s="26"/>
      <c r="C119" s="27"/>
    </row>
    <row r="120" spans="1:3" s="24" customFormat="1" ht="25.5" hidden="1" customHeight="1">
      <c r="A120" s="26"/>
      <c r="B120" s="26"/>
      <c r="C120" s="28"/>
    </row>
    <row r="121" spans="1:3" s="24" customFormat="1" ht="25.5" hidden="1" customHeight="1">
      <c r="A121" s="26"/>
      <c r="B121" s="26"/>
      <c r="C121" s="27"/>
    </row>
    <row r="122" spans="1:3" s="24" customFormat="1" ht="25.5" hidden="1" customHeight="1">
      <c r="A122" s="26"/>
      <c r="B122" s="26"/>
      <c r="C122" s="27"/>
    </row>
    <row r="123" spans="1:3" s="24" customFormat="1" ht="25.5" hidden="1" customHeight="1">
      <c r="A123" s="26"/>
      <c r="B123" s="26"/>
      <c r="C123" s="27"/>
    </row>
    <row r="124" spans="1:3" s="24" customFormat="1" ht="25.5" hidden="1" customHeight="1">
      <c r="A124" s="26"/>
      <c r="B124" s="26"/>
      <c r="C124" s="27"/>
    </row>
    <row r="125" spans="1:3" s="24" customFormat="1" ht="25.5" hidden="1" customHeight="1">
      <c r="A125" s="26"/>
      <c r="B125" s="26"/>
      <c r="C125" s="27"/>
    </row>
    <row r="126" spans="1:3" s="24" customFormat="1" ht="25.5" hidden="1" customHeight="1">
      <c r="A126" s="26"/>
      <c r="B126" s="26"/>
      <c r="C126" s="27"/>
    </row>
    <row r="127" spans="1:3" s="24" customFormat="1" ht="25.5" hidden="1" customHeight="1">
      <c r="A127" s="26"/>
      <c r="B127" s="26"/>
      <c r="C127" s="27"/>
    </row>
    <row r="128" spans="1:3" s="24" customFormat="1" ht="25.5" hidden="1" customHeight="1">
      <c r="A128" s="26"/>
      <c r="B128" s="26"/>
      <c r="C128" s="27"/>
    </row>
    <row r="129" spans="1:3" s="24" customFormat="1" ht="25.5" hidden="1" customHeight="1">
      <c r="A129" s="26"/>
      <c r="B129" s="26"/>
      <c r="C129" s="27"/>
    </row>
    <row r="130" spans="1:3" s="24" customFormat="1" ht="25.5" hidden="1" customHeight="1">
      <c r="A130" s="26"/>
      <c r="B130" s="26"/>
      <c r="C130" s="28"/>
    </row>
    <row r="131" spans="1:3" s="24" customFormat="1" ht="25.5" hidden="1" customHeight="1">
      <c r="A131" s="26"/>
      <c r="B131" s="26"/>
      <c r="C131" s="27"/>
    </row>
    <row r="132" spans="1:3" s="24" customFormat="1" ht="25.5" hidden="1" customHeight="1">
      <c r="A132" s="26"/>
      <c r="B132" s="26"/>
      <c r="C132" s="27"/>
    </row>
    <row r="133" spans="1:3" s="24" customFormat="1" ht="25.5" hidden="1" customHeight="1">
      <c r="A133" s="26"/>
      <c r="B133" s="26"/>
      <c r="C133" s="27"/>
    </row>
    <row r="134" spans="1:3" s="24" customFormat="1" ht="25.5" hidden="1" customHeight="1">
      <c r="A134" s="26"/>
      <c r="B134" s="26"/>
      <c r="C134" s="27"/>
    </row>
    <row r="135" spans="1:3" s="24" customFormat="1" ht="25.5" hidden="1" customHeight="1">
      <c r="A135" s="26"/>
      <c r="B135" s="26"/>
      <c r="C135" s="27"/>
    </row>
    <row r="136" spans="1:3" s="24" customFormat="1" ht="25.5" hidden="1" customHeight="1">
      <c r="A136" s="26"/>
      <c r="B136" s="26"/>
      <c r="C136" s="27"/>
    </row>
    <row r="137" spans="1:3" s="24" customFormat="1" ht="25.5" hidden="1" customHeight="1">
      <c r="A137" s="26"/>
      <c r="B137" s="26"/>
      <c r="C137" s="27"/>
    </row>
    <row r="138" spans="1:3" s="24" customFormat="1" ht="25.5" hidden="1" customHeight="1">
      <c r="A138" s="26"/>
      <c r="B138" s="26"/>
      <c r="C138" s="27"/>
    </row>
    <row r="139" spans="1:3" s="24" customFormat="1" ht="25.5" hidden="1" customHeight="1">
      <c r="A139" s="26"/>
      <c r="B139" s="26"/>
      <c r="C139" s="27"/>
    </row>
    <row r="140" spans="1:3" s="24" customFormat="1" ht="25.5" hidden="1" customHeight="1">
      <c r="A140" s="26"/>
      <c r="B140" s="26"/>
      <c r="C140" s="28"/>
    </row>
    <row r="141" spans="1:3" s="24" customFormat="1" ht="25.5" hidden="1" customHeight="1">
      <c r="A141" s="26"/>
      <c r="B141" s="26"/>
      <c r="C141" s="27"/>
    </row>
    <row r="142" spans="1:3" s="24" customFormat="1" ht="25.5" hidden="1" customHeight="1">
      <c r="A142" s="26"/>
      <c r="B142" s="26"/>
      <c r="C142" s="27"/>
    </row>
    <row r="143" spans="1:3" s="24" customFormat="1" ht="25.5" hidden="1" customHeight="1">
      <c r="A143" s="26"/>
      <c r="B143" s="26"/>
      <c r="C143" s="27"/>
    </row>
    <row r="144" spans="1:3" s="24" customFormat="1" ht="25.5" hidden="1" customHeight="1">
      <c r="A144" s="26"/>
      <c r="B144" s="26"/>
      <c r="C144" s="27"/>
    </row>
    <row r="145" spans="1:3" s="24" customFormat="1" ht="25.5" hidden="1" customHeight="1">
      <c r="A145" s="26"/>
      <c r="B145" s="26"/>
      <c r="C145" s="27"/>
    </row>
    <row r="146" spans="1:3" s="24" customFormat="1" ht="25.5" hidden="1" customHeight="1">
      <c r="A146" s="26"/>
      <c r="B146" s="26"/>
      <c r="C146" s="27"/>
    </row>
    <row r="147" spans="1:3" s="24" customFormat="1" ht="25.5" hidden="1" customHeight="1">
      <c r="A147" s="26"/>
      <c r="B147" s="26"/>
      <c r="C147" s="27"/>
    </row>
    <row r="148" spans="1:3" s="24" customFormat="1" ht="25.5" hidden="1" customHeight="1">
      <c r="A148" s="26"/>
      <c r="B148" s="26"/>
      <c r="C148" s="27"/>
    </row>
    <row r="149" spans="1:3" s="24" customFormat="1" ht="25.5" hidden="1" customHeight="1">
      <c r="A149" s="26"/>
      <c r="B149" s="26"/>
      <c r="C149" s="27"/>
    </row>
    <row r="150" spans="1:3" s="24" customFormat="1" ht="25.5" hidden="1" customHeight="1">
      <c r="A150" s="26"/>
      <c r="B150" s="26"/>
      <c r="C150" s="28"/>
    </row>
    <row r="151" spans="1:3" s="24" customFormat="1" ht="25.5" hidden="1" customHeight="1">
      <c r="A151" s="26"/>
      <c r="B151" s="26"/>
      <c r="C151" s="27"/>
    </row>
    <row r="152" spans="1:3" s="24" customFormat="1" ht="25.5" hidden="1" customHeight="1">
      <c r="A152" s="26"/>
      <c r="B152" s="26"/>
      <c r="C152" s="27"/>
    </row>
    <row r="153" spans="1:3" s="24" customFormat="1" ht="25.5" hidden="1" customHeight="1">
      <c r="A153" s="26"/>
      <c r="B153" s="26"/>
      <c r="C153" s="27"/>
    </row>
    <row r="154" spans="1:3" s="24" customFormat="1" ht="25.5" hidden="1" customHeight="1">
      <c r="A154" s="26"/>
      <c r="B154" s="26"/>
      <c r="C154" s="27"/>
    </row>
    <row r="155" spans="1:3" s="24" customFormat="1" ht="25.5" hidden="1" customHeight="1">
      <c r="A155" s="26"/>
      <c r="B155" s="26"/>
      <c r="C155" s="27"/>
    </row>
    <row r="156" spans="1:3" s="24" customFormat="1" ht="25.5" hidden="1" customHeight="1">
      <c r="A156" s="26"/>
      <c r="B156" s="26"/>
      <c r="C156" s="27"/>
    </row>
    <row r="157" spans="1:3" s="24" customFormat="1" ht="25.5" hidden="1" customHeight="1">
      <c r="A157" s="26"/>
      <c r="B157" s="26"/>
      <c r="C157" s="27"/>
    </row>
    <row r="158" spans="1:3" s="24" customFormat="1" ht="25.5" hidden="1" customHeight="1">
      <c r="A158" s="26"/>
      <c r="B158" s="26"/>
      <c r="C158" s="28"/>
    </row>
    <row r="159" spans="1:3" s="24" customFormat="1" ht="25.5" hidden="1" customHeight="1">
      <c r="A159" s="26"/>
      <c r="B159" s="26"/>
      <c r="C159" s="27"/>
    </row>
    <row r="160" spans="1:3" s="24" customFormat="1" ht="25.5" hidden="1" customHeight="1">
      <c r="A160" s="26"/>
      <c r="B160" s="26"/>
      <c r="C160" s="27"/>
    </row>
    <row r="161" spans="1:3" s="24" customFormat="1" ht="25.5" hidden="1" customHeight="1">
      <c r="A161" s="26"/>
      <c r="B161" s="26"/>
      <c r="C161" s="27"/>
    </row>
    <row r="162" spans="1:3" s="24" customFormat="1" ht="25.5" hidden="1" customHeight="1">
      <c r="A162" s="26"/>
      <c r="B162" s="26"/>
      <c r="C162" s="27"/>
    </row>
    <row r="163" spans="1:3" s="24" customFormat="1" ht="25.5" hidden="1" customHeight="1">
      <c r="A163" s="26"/>
      <c r="B163" s="26"/>
      <c r="C163" s="27"/>
    </row>
    <row r="164" spans="1:3" s="24" customFormat="1" ht="25.5" hidden="1" customHeight="1">
      <c r="A164" s="26"/>
      <c r="B164" s="26"/>
      <c r="C164" s="27"/>
    </row>
    <row r="165" spans="1:3" s="24" customFormat="1" ht="25.5" hidden="1" customHeight="1">
      <c r="A165" s="26"/>
      <c r="B165" s="26"/>
      <c r="C165" s="27"/>
    </row>
    <row r="166" spans="1:3" s="24" customFormat="1" ht="25.5" hidden="1" customHeight="1">
      <c r="A166" s="26"/>
      <c r="B166" s="26"/>
      <c r="C166" s="27"/>
    </row>
    <row r="167" spans="1:3" s="24" customFormat="1" ht="25.5" hidden="1" customHeight="1">
      <c r="A167" s="26"/>
      <c r="B167" s="26"/>
      <c r="C167" s="27"/>
    </row>
    <row r="168" spans="1:3" s="24" customFormat="1" ht="25.5" hidden="1" customHeight="1">
      <c r="A168" s="26"/>
      <c r="B168" s="26"/>
      <c r="C168" s="28"/>
    </row>
    <row r="169" spans="1:3" s="24" customFormat="1" ht="25.5" hidden="1" customHeight="1">
      <c r="A169" s="26"/>
      <c r="B169" s="26"/>
      <c r="C169" s="27"/>
    </row>
    <row r="170" spans="1:3" s="24" customFormat="1" ht="25.5" hidden="1" customHeight="1">
      <c r="A170" s="26"/>
      <c r="B170" s="26"/>
      <c r="C170" s="27"/>
    </row>
    <row r="171" spans="1:3" s="24" customFormat="1" ht="25.5" hidden="1" customHeight="1">
      <c r="A171" s="26"/>
      <c r="B171" s="26"/>
      <c r="C171" s="27"/>
    </row>
    <row r="172" spans="1:3" s="24" customFormat="1" ht="25.5" hidden="1" customHeight="1">
      <c r="A172" s="26"/>
      <c r="B172" s="26"/>
      <c r="C172" s="27"/>
    </row>
    <row r="173" spans="1:3" s="24" customFormat="1" ht="25.5" hidden="1" customHeight="1">
      <c r="A173" s="26"/>
      <c r="B173" s="26"/>
      <c r="C173" s="27"/>
    </row>
    <row r="174" spans="1:3" s="24" customFormat="1" ht="25.5" hidden="1" customHeight="1">
      <c r="A174" s="26"/>
      <c r="B174" s="26"/>
      <c r="C174" s="28"/>
    </row>
    <row r="175" spans="1:3" s="24" customFormat="1" ht="25.5" hidden="1" customHeight="1">
      <c r="A175" s="26"/>
      <c r="B175" s="26"/>
      <c r="C175" s="27"/>
    </row>
    <row r="176" spans="1:3" s="24" customFormat="1" ht="25.5" hidden="1" customHeight="1">
      <c r="A176" s="26"/>
      <c r="B176" s="26"/>
      <c r="C176" s="27"/>
    </row>
    <row r="177" spans="1:3" s="24" customFormat="1" ht="25.5" hidden="1" customHeight="1">
      <c r="A177" s="26"/>
      <c r="B177" s="26"/>
      <c r="C177" s="27"/>
    </row>
    <row r="178" spans="1:3" s="24" customFormat="1" ht="25.5" hidden="1" customHeight="1">
      <c r="A178" s="26"/>
      <c r="B178" s="26"/>
      <c r="C178" s="27"/>
    </row>
    <row r="179" spans="1:3" s="24" customFormat="1" ht="25.5" hidden="1" customHeight="1">
      <c r="A179" s="26"/>
      <c r="B179" s="26"/>
      <c r="C179" s="27"/>
    </row>
    <row r="180" spans="1:3" s="24" customFormat="1" ht="25.5" hidden="1" customHeight="1">
      <c r="A180" s="26"/>
      <c r="B180" s="26"/>
      <c r="C180" s="27"/>
    </row>
    <row r="181" spans="1:3" s="24" customFormat="1" ht="25.5" hidden="1" customHeight="1">
      <c r="A181" s="26"/>
      <c r="B181" s="26"/>
      <c r="C181" s="27"/>
    </row>
    <row r="182" spans="1:3" s="24" customFormat="1" ht="25.5" hidden="1" customHeight="1">
      <c r="A182" s="26"/>
      <c r="B182" s="26"/>
      <c r="C182" s="28"/>
    </row>
    <row r="183" spans="1:3" s="24" customFormat="1" ht="25.5" hidden="1" customHeight="1">
      <c r="A183" s="26"/>
      <c r="B183" s="26"/>
      <c r="C183" s="27"/>
    </row>
    <row r="184" spans="1:3" s="24" customFormat="1" ht="25.5" hidden="1" customHeight="1">
      <c r="A184" s="26"/>
      <c r="B184" s="26"/>
      <c r="C184" s="27"/>
    </row>
    <row r="185" spans="1:3" s="24" customFormat="1" ht="25.5" hidden="1" customHeight="1">
      <c r="A185" s="26"/>
      <c r="B185" s="26"/>
      <c r="C185" s="27"/>
    </row>
    <row r="186" spans="1:3" s="24" customFormat="1" ht="25.5" hidden="1" customHeight="1">
      <c r="A186" s="26"/>
      <c r="B186" s="26"/>
      <c r="C186" s="27"/>
    </row>
    <row r="187" spans="1:3" s="24" customFormat="1" ht="25.5" hidden="1" customHeight="1">
      <c r="A187" s="26"/>
      <c r="B187" s="26"/>
      <c r="C187" s="27"/>
    </row>
    <row r="188" spans="1:3" s="24" customFormat="1" ht="25.5" hidden="1" customHeight="1">
      <c r="A188" s="26"/>
      <c r="B188" s="26"/>
      <c r="C188" s="27"/>
    </row>
    <row r="189" spans="1:3" s="24" customFormat="1" ht="25.5" hidden="1" customHeight="1">
      <c r="A189" s="26"/>
      <c r="B189" s="26"/>
      <c r="C189" s="27"/>
    </row>
    <row r="190" spans="1:3" s="24" customFormat="1" ht="25.5" hidden="1" customHeight="1">
      <c r="A190" s="26"/>
      <c r="B190" s="26"/>
      <c r="C190" s="27"/>
    </row>
    <row r="191" spans="1:3" s="24" customFormat="1" ht="25.5" hidden="1" customHeight="1">
      <c r="A191" s="26"/>
      <c r="B191" s="26"/>
      <c r="C191" s="27"/>
    </row>
    <row r="192" spans="1:3" s="24" customFormat="1" ht="25.5" hidden="1" customHeight="1">
      <c r="A192" s="26"/>
      <c r="B192" s="26"/>
      <c r="C192" s="27"/>
    </row>
    <row r="193" spans="1:3" s="24" customFormat="1" ht="25.5" hidden="1" customHeight="1">
      <c r="A193" s="26"/>
      <c r="B193" s="26"/>
      <c r="C193" s="28"/>
    </row>
    <row r="194" spans="1:3" s="24" customFormat="1" ht="25.5" hidden="1" customHeight="1">
      <c r="A194" s="26"/>
      <c r="B194" s="26"/>
      <c r="C194" s="27"/>
    </row>
    <row r="195" spans="1:3" s="24" customFormat="1" ht="25.5" hidden="1" customHeight="1">
      <c r="A195" s="26"/>
      <c r="B195" s="26"/>
      <c r="C195" s="27"/>
    </row>
    <row r="196" spans="1:3" s="24" customFormat="1" ht="25.5" hidden="1" customHeight="1">
      <c r="A196" s="26"/>
      <c r="B196" s="26"/>
      <c r="C196" s="27"/>
    </row>
    <row r="197" spans="1:3" s="24" customFormat="1" ht="25.5" hidden="1" customHeight="1">
      <c r="A197" s="26"/>
      <c r="B197" s="26"/>
      <c r="C197" s="27"/>
    </row>
    <row r="198" spans="1:3" s="24" customFormat="1" ht="25.5" hidden="1" customHeight="1">
      <c r="A198" s="26"/>
      <c r="B198" s="26"/>
      <c r="C198" s="27"/>
    </row>
    <row r="199" spans="1:3" s="24" customFormat="1" ht="25.5" hidden="1" customHeight="1">
      <c r="A199" s="26"/>
      <c r="B199" s="26"/>
      <c r="C199" s="28"/>
    </row>
    <row r="200" spans="1:3" s="24" customFormat="1" ht="25.5" hidden="1" customHeight="1">
      <c r="A200" s="26"/>
      <c r="B200" s="26"/>
      <c r="C200" s="27"/>
    </row>
    <row r="201" spans="1:3" s="24" customFormat="1" ht="25.5" hidden="1" customHeight="1">
      <c r="A201" s="26"/>
      <c r="B201" s="26"/>
      <c r="C201" s="27"/>
    </row>
    <row r="202" spans="1:3" s="24" customFormat="1" ht="25.5" hidden="1" customHeight="1">
      <c r="A202" s="26"/>
      <c r="B202" s="26"/>
      <c r="C202" s="27"/>
    </row>
    <row r="203" spans="1:3" s="24" customFormat="1" ht="25.5" hidden="1" customHeight="1">
      <c r="A203" s="26"/>
      <c r="B203" s="26"/>
      <c r="C203" s="27"/>
    </row>
    <row r="204" spans="1:3" s="24" customFormat="1" ht="25.5" hidden="1" customHeight="1">
      <c r="A204" s="26"/>
      <c r="B204" s="26"/>
      <c r="C204" s="27"/>
    </row>
    <row r="205" spans="1:3" s="24" customFormat="1" ht="25.5" hidden="1" customHeight="1">
      <c r="A205" s="26"/>
      <c r="B205" s="26"/>
      <c r="C205" s="27"/>
    </row>
    <row r="206" spans="1:3" s="24" customFormat="1" ht="25.5" hidden="1" customHeight="1">
      <c r="A206" s="26"/>
      <c r="B206" s="26"/>
      <c r="C206" s="27"/>
    </row>
    <row r="207" spans="1:3" s="24" customFormat="1" ht="25.5" hidden="1" customHeight="1">
      <c r="A207" s="26"/>
      <c r="B207" s="26"/>
      <c r="C207" s="28"/>
    </row>
    <row r="208" spans="1:3" s="24" customFormat="1" ht="25.5" hidden="1" customHeight="1">
      <c r="A208" s="26"/>
      <c r="B208" s="26"/>
      <c r="C208" s="27"/>
    </row>
    <row r="209" spans="1:3" s="24" customFormat="1" ht="25.5" hidden="1" customHeight="1">
      <c r="A209" s="26"/>
      <c r="B209" s="26"/>
      <c r="C209" s="27"/>
    </row>
    <row r="210" spans="1:3" s="24" customFormat="1" ht="25.5" hidden="1" customHeight="1">
      <c r="A210" s="26"/>
      <c r="B210" s="26"/>
      <c r="C210" s="27"/>
    </row>
    <row r="211" spans="1:3" s="24" customFormat="1" ht="25.5" hidden="1" customHeight="1">
      <c r="A211" s="26"/>
      <c r="B211" s="26"/>
      <c r="C211" s="27"/>
    </row>
    <row r="212" spans="1:3" s="24" customFormat="1" ht="25.5" hidden="1" customHeight="1">
      <c r="A212" s="26"/>
      <c r="B212" s="26"/>
      <c r="C212" s="27"/>
    </row>
    <row r="213" spans="1:3" s="24" customFormat="1" ht="25.5" hidden="1" customHeight="1">
      <c r="A213" s="26"/>
      <c r="B213" s="26"/>
      <c r="C213" s="27"/>
    </row>
    <row r="214" spans="1:3" s="24" customFormat="1" ht="25.5" hidden="1" customHeight="1">
      <c r="A214" s="26"/>
      <c r="B214" s="26"/>
      <c r="C214" s="27"/>
    </row>
    <row r="215" spans="1:3" s="24" customFormat="1" ht="25.5" hidden="1" customHeight="1">
      <c r="A215" s="26"/>
      <c r="B215" s="26"/>
      <c r="C215" s="27"/>
    </row>
    <row r="216" spans="1:3" s="24" customFormat="1" ht="25.5" hidden="1" customHeight="1">
      <c r="A216" s="26"/>
      <c r="B216" s="26"/>
      <c r="C216" s="28"/>
    </row>
    <row r="217" spans="1:3" s="24" customFormat="1" ht="25.5" hidden="1" customHeight="1">
      <c r="A217" s="26"/>
      <c r="B217" s="26"/>
      <c r="C217" s="27"/>
    </row>
    <row r="218" spans="1:3" s="24" customFormat="1" ht="25.5" hidden="1" customHeight="1">
      <c r="A218" s="26"/>
      <c r="B218" s="26"/>
      <c r="C218" s="27"/>
    </row>
    <row r="219" spans="1:3" s="24" customFormat="1" ht="25.5" hidden="1" customHeight="1">
      <c r="A219" s="26"/>
      <c r="B219" s="26"/>
      <c r="C219" s="28"/>
    </row>
    <row r="220" spans="1:3" s="24" customFormat="1" ht="25.5" hidden="1" customHeight="1">
      <c r="A220" s="26"/>
      <c r="B220" s="26"/>
      <c r="C220" s="27"/>
    </row>
    <row r="221" spans="1:3" s="24" customFormat="1" ht="25.5" hidden="1" customHeight="1">
      <c r="A221" s="26"/>
      <c r="B221" s="26"/>
      <c r="C221" s="27"/>
    </row>
    <row r="222" spans="1:3" s="24" customFormat="1" ht="25.5" hidden="1" customHeight="1">
      <c r="A222" s="26"/>
      <c r="B222" s="26"/>
      <c r="C222" s="27"/>
    </row>
    <row r="223" spans="1:3" s="24" customFormat="1" ht="25.5" hidden="1" customHeight="1">
      <c r="A223" s="26"/>
      <c r="B223" s="26"/>
      <c r="C223" s="27"/>
    </row>
    <row r="224" spans="1:3" s="24" customFormat="1" ht="25.5" hidden="1" customHeight="1">
      <c r="A224" s="26"/>
      <c r="B224" s="26"/>
      <c r="C224" s="27"/>
    </row>
    <row r="225" spans="1:3" s="24" customFormat="1" ht="25.5" hidden="1" customHeight="1">
      <c r="A225" s="26"/>
      <c r="B225" s="26"/>
      <c r="C225" s="27"/>
    </row>
    <row r="226" spans="1:3" s="24" customFormat="1" ht="25.5" hidden="1" customHeight="1">
      <c r="A226" s="26"/>
      <c r="B226" s="26"/>
      <c r="C226" s="28"/>
    </row>
    <row r="227" spans="1:3" s="24" customFormat="1" ht="25.5" hidden="1" customHeight="1">
      <c r="A227" s="26"/>
      <c r="B227" s="26"/>
      <c r="C227" s="27"/>
    </row>
    <row r="228" spans="1:3" s="24" customFormat="1" ht="25.5" hidden="1" customHeight="1">
      <c r="A228" s="26"/>
      <c r="B228" s="26"/>
      <c r="C228" s="27"/>
    </row>
    <row r="229" spans="1:3" s="24" customFormat="1" ht="25.5" hidden="1" customHeight="1">
      <c r="A229" s="26"/>
      <c r="B229" s="26"/>
      <c r="C229" s="27"/>
    </row>
    <row r="230" spans="1:3" s="24" customFormat="1" ht="25.5" hidden="1" customHeight="1">
      <c r="A230" s="26"/>
      <c r="B230" s="26"/>
      <c r="C230" s="28"/>
    </row>
    <row r="231" spans="1:3" s="24" customFormat="1" ht="25.5" hidden="1" customHeight="1">
      <c r="A231" s="26"/>
      <c r="B231" s="26"/>
      <c r="C231" s="28"/>
    </row>
    <row r="232" spans="1:3" s="24" customFormat="1" ht="25.5" hidden="1" customHeight="1">
      <c r="A232" s="26"/>
      <c r="B232" s="26"/>
      <c r="C232" s="27"/>
    </row>
    <row r="233" spans="1:3" s="24" customFormat="1" ht="25.5" hidden="1" customHeight="1">
      <c r="A233" s="26"/>
      <c r="B233" s="26"/>
      <c r="C233" s="27"/>
    </row>
    <row r="234" spans="1:3" s="24" customFormat="1" ht="25.5" hidden="1" customHeight="1">
      <c r="A234" s="26"/>
      <c r="B234" s="26"/>
      <c r="C234" s="27"/>
    </row>
    <row r="235" spans="1:3" s="24" customFormat="1" ht="25.5" hidden="1" customHeight="1">
      <c r="A235" s="26"/>
      <c r="B235" s="26"/>
      <c r="C235" s="27"/>
    </row>
    <row r="236" spans="1:3" s="24" customFormat="1" ht="25.5" hidden="1" customHeight="1">
      <c r="A236" s="26"/>
      <c r="B236" s="26"/>
      <c r="C236" s="27"/>
    </row>
    <row r="237" spans="1:3" s="24" customFormat="1" ht="25.5" hidden="1" customHeight="1">
      <c r="A237" s="26"/>
      <c r="B237" s="26"/>
      <c r="C237" s="27"/>
    </row>
    <row r="238" spans="1:3" s="24" customFormat="1" ht="25.5" hidden="1" customHeight="1">
      <c r="A238" s="26"/>
      <c r="B238" s="26"/>
      <c r="C238" s="28"/>
    </row>
    <row r="239" spans="1:3" s="24" customFormat="1" ht="25.5" hidden="1" customHeight="1">
      <c r="A239" s="26"/>
      <c r="B239" s="26"/>
      <c r="C239" s="27"/>
    </row>
    <row r="240" spans="1:3" s="24" customFormat="1" ht="25.5" hidden="1" customHeight="1">
      <c r="A240" s="26"/>
      <c r="B240" s="26"/>
      <c r="C240" s="27"/>
    </row>
    <row r="241" spans="1:3" s="24" customFormat="1" ht="25.5" hidden="1" customHeight="1">
      <c r="A241" s="26"/>
      <c r="B241" s="26"/>
      <c r="C241" s="27"/>
    </row>
    <row r="242" spans="1:3" s="24" customFormat="1" ht="25.5" hidden="1" customHeight="1">
      <c r="A242" s="26"/>
      <c r="B242" s="26"/>
      <c r="C242" s="27"/>
    </row>
    <row r="243" spans="1:3" s="24" customFormat="1" ht="25.5" hidden="1" customHeight="1">
      <c r="A243" s="26"/>
      <c r="B243" s="26"/>
      <c r="C243" s="28"/>
    </row>
    <row r="244" spans="1:3" s="24" customFormat="1" ht="25.5" hidden="1" customHeight="1">
      <c r="A244" s="26"/>
      <c r="B244" s="26"/>
      <c r="C244" s="27"/>
    </row>
    <row r="245" spans="1:3" s="24" customFormat="1" ht="25.5" hidden="1" customHeight="1">
      <c r="A245" s="26"/>
      <c r="B245" s="26"/>
      <c r="C245" s="27"/>
    </row>
    <row r="246" spans="1:3" s="24" customFormat="1" ht="25.5" hidden="1" customHeight="1">
      <c r="A246" s="26"/>
      <c r="B246" s="26"/>
      <c r="C246" s="28"/>
    </row>
    <row r="247" spans="1:3" s="24" customFormat="1" ht="25.5" hidden="1" customHeight="1">
      <c r="A247" s="26"/>
      <c r="B247" s="26"/>
      <c r="C247" s="27"/>
    </row>
    <row r="248" spans="1:3" s="24" customFormat="1" ht="25.5" hidden="1" customHeight="1">
      <c r="A248" s="26"/>
      <c r="B248" s="26"/>
      <c r="C248" s="27"/>
    </row>
    <row r="249" spans="1:3" s="24" customFormat="1" ht="25.5" hidden="1" customHeight="1">
      <c r="A249" s="26"/>
      <c r="B249" s="26"/>
      <c r="C249" s="27"/>
    </row>
    <row r="250" spans="1:3" s="24" customFormat="1" ht="25.5" hidden="1" customHeight="1">
      <c r="A250" s="26"/>
      <c r="B250" s="26"/>
      <c r="C250" s="27"/>
    </row>
    <row r="251" spans="1:3" s="24" customFormat="1" ht="25.5" hidden="1" customHeight="1">
      <c r="A251" s="26"/>
      <c r="B251" s="26"/>
      <c r="C251" s="27"/>
    </row>
    <row r="252" spans="1:3" s="24" customFormat="1" ht="25.5" hidden="1" customHeight="1">
      <c r="A252" s="26"/>
      <c r="B252" s="26"/>
      <c r="C252" s="27"/>
    </row>
    <row r="253" spans="1:3" s="24" customFormat="1" ht="25.5" hidden="1" customHeight="1">
      <c r="A253" s="26"/>
      <c r="B253" s="26"/>
      <c r="C253" s="28"/>
    </row>
    <row r="254" spans="1:3" s="24" customFormat="1" ht="25.5" hidden="1" customHeight="1">
      <c r="A254" s="26"/>
      <c r="B254" s="26"/>
      <c r="C254" s="27"/>
    </row>
    <row r="255" spans="1:3" s="24" customFormat="1" ht="25.5" hidden="1" customHeight="1">
      <c r="A255" s="26"/>
      <c r="B255" s="26"/>
      <c r="C255" s="28"/>
    </row>
    <row r="256" spans="1:3" s="24" customFormat="1" ht="25.5" hidden="1" customHeight="1">
      <c r="A256" s="26"/>
      <c r="B256" s="26"/>
      <c r="C256" s="27"/>
    </row>
    <row r="257" spans="1:3" s="24" customFormat="1" ht="25.5" hidden="1" customHeight="1">
      <c r="A257" s="26"/>
      <c r="B257" s="26"/>
      <c r="C257" s="27"/>
    </row>
    <row r="258" spans="1:3" s="24" customFormat="1" ht="25.5" hidden="1" customHeight="1">
      <c r="A258" s="26"/>
      <c r="B258" s="26"/>
      <c r="C258" s="27"/>
    </row>
    <row r="259" spans="1:3" s="24" customFormat="1" ht="25.5" hidden="1" customHeight="1">
      <c r="A259" s="26"/>
      <c r="B259" s="26"/>
      <c r="C259" s="27"/>
    </row>
    <row r="260" spans="1:3" s="24" customFormat="1" ht="25.5" hidden="1" customHeight="1">
      <c r="A260" s="26"/>
      <c r="B260" s="26"/>
      <c r="C260" s="27"/>
    </row>
    <row r="261" spans="1:3" s="24" customFormat="1" ht="25.5" hidden="1" customHeight="1">
      <c r="A261" s="26"/>
      <c r="B261" s="26"/>
      <c r="C261" s="27"/>
    </row>
    <row r="262" spans="1:3" s="24" customFormat="1" ht="25.5" hidden="1" customHeight="1">
      <c r="A262" s="26"/>
      <c r="B262" s="26"/>
      <c r="C262" s="27"/>
    </row>
    <row r="263" spans="1:3" s="24" customFormat="1" ht="25.5" hidden="1" customHeight="1">
      <c r="A263" s="26"/>
      <c r="B263" s="26"/>
      <c r="C263" s="27"/>
    </row>
    <row r="264" spans="1:3" s="24" customFormat="1" ht="25.5" hidden="1" customHeight="1">
      <c r="A264" s="26"/>
      <c r="B264" s="26"/>
      <c r="C264" s="28"/>
    </row>
    <row r="265" spans="1:3" s="24" customFormat="1" ht="25.5" hidden="1" customHeight="1">
      <c r="A265" s="26"/>
      <c r="B265" s="26"/>
      <c r="C265" s="27"/>
    </row>
    <row r="266" spans="1:3" s="24" customFormat="1" ht="25.5" hidden="1" customHeight="1">
      <c r="A266" s="26"/>
      <c r="B266" s="26"/>
      <c r="C266" s="27"/>
    </row>
    <row r="267" spans="1:3" s="24" customFormat="1" ht="25.5" hidden="1" customHeight="1">
      <c r="A267" s="26"/>
      <c r="B267" s="26"/>
      <c r="C267" s="27"/>
    </row>
    <row r="268" spans="1:3" s="24" customFormat="1" ht="25.5" hidden="1" customHeight="1">
      <c r="A268" s="26"/>
      <c r="B268" s="26"/>
      <c r="C268" s="27"/>
    </row>
    <row r="269" spans="1:3" s="24" customFormat="1" ht="25.5" hidden="1" customHeight="1">
      <c r="A269" s="26"/>
      <c r="B269" s="26"/>
      <c r="C269" s="27"/>
    </row>
    <row r="270" spans="1:3" s="24" customFormat="1" ht="25.5" hidden="1" customHeight="1">
      <c r="A270" s="26"/>
      <c r="B270" s="26"/>
      <c r="C270" s="27"/>
    </row>
    <row r="271" spans="1:3" s="24" customFormat="1" ht="25.5" hidden="1" customHeight="1">
      <c r="A271" s="26"/>
      <c r="B271" s="26"/>
      <c r="C271" s="27"/>
    </row>
    <row r="272" spans="1:3" s="24" customFormat="1" ht="25.5" hidden="1" customHeight="1">
      <c r="A272" s="26"/>
      <c r="B272" s="26"/>
      <c r="C272" s="27"/>
    </row>
    <row r="273" spans="1:3" s="24" customFormat="1" ht="25.5" hidden="1" customHeight="1">
      <c r="A273" s="26"/>
      <c r="B273" s="26"/>
      <c r="C273" s="27"/>
    </row>
    <row r="274" spans="1:3" s="24" customFormat="1" ht="25.5" hidden="1" customHeight="1">
      <c r="A274" s="26"/>
      <c r="B274" s="26"/>
      <c r="C274" s="28"/>
    </row>
    <row r="275" spans="1:3" s="24" customFormat="1" ht="25.5" hidden="1" customHeight="1">
      <c r="A275" s="26"/>
      <c r="B275" s="26"/>
      <c r="C275" s="27"/>
    </row>
    <row r="276" spans="1:3" s="24" customFormat="1" ht="25.5" hidden="1" customHeight="1">
      <c r="A276" s="26"/>
      <c r="B276" s="26"/>
      <c r="C276" s="27"/>
    </row>
    <row r="277" spans="1:3" s="24" customFormat="1" ht="25.5" hidden="1" customHeight="1">
      <c r="A277" s="26"/>
      <c r="B277" s="26"/>
      <c r="C277" s="27"/>
    </row>
    <row r="278" spans="1:3" s="24" customFormat="1" ht="25.5" hidden="1" customHeight="1">
      <c r="A278" s="26"/>
      <c r="B278" s="26"/>
      <c r="C278" s="27"/>
    </row>
    <row r="279" spans="1:3" s="24" customFormat="1" ht="25.5" hidden="1" customHeight="1">
      <c r="A279" s="26"/>
      <c r="B279" s="26"/>
      <c r="C279" s="28"/>
    </row>
    <row r="280" spans="1:3" s="24" customFormat="1" ht="25.5" hidden="1" customHeight="1">
      <c r="A280" s="26"/>
      <c r="B280" s="26"/>
      <c r="C280" s="27"/>
    </row>
    <row r="281" spans="1:3" s="24" customFormat="1" ht="25.5" hidden="1" customHeight="1">
      <c r="A281" s="26"/>
      <c r="B281" s="26"/>
      <c r="C281" s="27"/>
    </row>
    <row r="282" spans="1:3" s="24" customFormat="1" ht="25.5" hidden="1" customHeight="1">
      <c r="A282" s="26"/>
      <c r="B282" s="26"/>
      <c r="C282" s="27"/>
    </row>
    <row r="283" spans="1:3" s="24" customFormat="1" ht="25.5" hidden="1" customHeight="1">
      <c r="A283" s="26"/>
      <c r="B283" s="26"/>
      <c r="C283" s="27"/>
    </row>
    <row r="284" spans="1:3" s="24" customFormat="1" ht="25.5" hidden="1" customHeight="1">
      <c r="A284" s="26"/>
      <c r="B284" s="26"/>
      <c r="C284" s="27"/>
    </row>
    <row r="285" spans="1:3" s="24" customFormat="1" ht="25.5" hidden="1" customHeight="1">
      <c r="A285" s="26"/>
      <c r="B285" s="26"/>
      <c r="C285" s="27"/>
    </row>
    <row r="286" spans="1:3" s="24" customFormat="1" ht="25.5" hidden="1" customHeight="1">
      <c r="A286" s="26"/>
      <c r="B286" s="26"/>
      <c r="C286" s="27"/>
    </row>
    <row r="287" spans="1:3" s="24" customFormat="1" ht="25.5" hidden="1" customHeight="1">
      <c r="A287" s="26"/>
      <c r="B287" s="26"/>
      <c r="C287" s="27"/>
    </row>
    <row r="288" spans="1:3" s="24" customFormat="1" ht="25.5" hidden="1" customHeight="1">
      <c r="A288" s="26"/>
      <c r="B288" s="26"/>
      <c r="C288" s="27"/>
    </row>
    <row r="289" spans="1:3" s="24" customFormat="1" ht="25.5" hidden="1" customHeight="1">
      <c r="A289" s="26"/>
      <c r="B289" s="26"/>
      <c r="C289" s="28"/>
    </row>
    <row r="290" spans="1:3" s="24" customFormat="1" ht="25.5" hidden="1" customHeight="1">
      <c r="A290" s="26"/>
      <c r="B290" s="26"/>
      <c r="C290" s="28"/>
    </row>
    <row r="291" spans="1:3" s="24" customFormat="1" ht="25.5" hidden="1" customHeight="1">
      <c r="A291" s="26"/>
      <c r="B291" s="26"/>
      <c r="C291" s="27"/>
    </row>
    <row r="292" spans="1:3" s="24" customFormat="1" ht="25.5" hidden="1" customHeight="1">
      <c r="A292" s="26"/>
      <c r="B292" s="26"/>
      <c r="C292" s="27"/>
    </row>
    <row r="293" spans="1:3" s="24" customFormat="1" ht="25.5" hidden="1" customHeight="1">
      <c r="A293" s="26"/>
      <c r="B293" s="26"/>
      <c r="C293" s="27"/>
    </row>
    <row r="294" spans="1:3" s="24" customFormat="1" ht="25.5" hidden="1" customHeight="1">
      <c r="A294" s="26"/>
      <c r="B294" s="26"/>
      <c r="C294" s="27"/>
    </row>
    <row r="295" spans="1:3" s="24" customFormat="1" ht="25.5" hidden="1" customHeight="1">
      <c r="A295" s="26"/>
      <c r="B295" s="26"/>
      <c r="C295" s="27"/>
    </row>
    <row r="296" spans="1:3" s="24" customFormat="1" ht="25.5" hidden="1" customHeight="1">
      <c r="A296" s="26"/>
      <c r="B296" s="26"/>
      <c r="C296" s="27"/>
    </row>
    <row r="297" spans="1:3" s="24" customFormat="1" ht="25.5" hidden="1" customHeight="1">
      <c r="A297" s="26"/>
      <c r="B297" s="26"/>
      <c r="C297" s="27"/>
    </row>
    <row r="298" spans="1:3" s="24" customFormat="1" ht="25.5" hidden="1" customHeight="1">
      <c r="A298" s="26"/>
      <c r="B298" s="26"/>
      <c r="C298" s="27"/>
    </row>
    <row r="299" spans="1:3" s="24" customFormat="1" ht="25.5" hidden="1" customHeight="1">
      <c r="A299" s="26"/>
      <c r="B299" s="26"/>
      <c r="C299" s="28"/>
    </row>
    <row r="300" spans="1:3" s="24" customFormat="1" ht="25.5" hidden="1" customHeight="1">
      <c r="A300" s="26"/>
      <c r="B300" s="26"/>
      <c r="C300" s="27"/>
    </row>
    <row r="301" spans="1:3" s="24" customFormat="1" ht="25.5" hidden="1" customHeight="1">
      <c r="A301" s="26"/>
      <c r="B301" s="26"/>
      <c r="C301" s="27"/>
    </row>
    <row r="302" spans="1:3" s="24" customFormat="1" ht="25.5" hidden="1" customHeight="1">
      <c r="A302" s="26"/>
      <c r="B302" s="26"/>
      <c r="C302" s="27"/>
    </row>
    <row r="303" spans="1:3" s="24" customFormat="1" ht="25.5" hidden="1" customHeight="1">
      <c r="A303" s="26"/>
      <c r="B303" s="26"/>
      <c r="C303" s="27"/>
    </row>
    <row r="304" spans="1:3" s="24" customFormat="1" ht="25.5" hidden="1" customHeight="1">
      <c r="A304" s="26"/>
      <c r="B304" s="26"/>
      <c r="C304" s="27"/>
    </row>
    <row r="305" spans="1:3" s="24" customFormat="1" ht="25.5" hidden="1" customHeight="1">
      <c r="A305" s="26"/>
      <c r="B305" s="26"/>
      <c r="C305" s="27"/>
    </row>
    <row r="306" spans="1:3" s="24" customFormat="1" ht="25.5" hidden="1" customHeight="1">
      <c r="A306" s="26"/>
      <c r="B306" s="26"/>
      <c r="C306" s="27"/>
    </row>
    <row r="307" spans="1:3" s="24" customFormat="1" ht="25.5" hidden="1" customHeight="1">
      <c r="A307" s="26"/>
      <c r="B307" s="26"/>
      <c r="C307" s="27"/>
    </row>
    <row r="308" spans="1:3" s="24" customFormat="1" ht="25.5" hidden="1" customHeight="1">
      <c r="A308" s="26"/>
      <c r="B308" s="26"/>
      <c r="C308" s="28"/>
    </row>
    <row r="309" spans="1:3" s="24" customFormat="1" ht="25.5" hidden="1" customHeight="1">
      <c r="A309" s="26"/>
      <c r="B309" s="26"/>
      <c r="C309" s="27"/>
    </row>
    <row r="310" spans="1:3" s="24" customFormat="1" ht="25.5" hidden="1" customHeight="1">
      <c r="A310" s="26"/>
      <c r="B310" s="26"/>
      <c r="C310" s="27"/>
    </row>
    <row r="311" spans="1:3" s="24" customFormat="1" ht="25.5" hidden="1" customHeight="1">
      <c r="A311" s="26"/>
      <c r="B311" s="26"/>
      <c r="C311" s="28"/>
    </row>
    <row r="312" spans="1:3" s="24" customFormat="1" ht="25.5" hidden="1" customHeight="1">
      <c r="A312" s="26"/>
      <c r="B312" s="26"/>
      <c r="C312" s="28"/>
    </row>
    <row r="313" spans="1:3" s="24" customFormat="1" ht="25.5" hidden="1" customHeight="1">
      <c r="A313" s="26"/>
      <c r="B313" s="26"/>
      <c r="C313" s="27"/>
    </row>
    <row r="314" spans="1:3" s="24" customFormat="1" ht="25.5" hidden="1" customHeight="1">
      <c r="A314" s="26"/>
      <c r="B314" s="26"/>
      <c r="C314" s="27"/>
    </row>
    <row r="315" spans="1:3" s="24" customFormat="1" ht="25.5" hidden="1" customHeight="1">
      <c r="A315" s="26"/>
      <c r="B315" s="26"/>
      <c r="C315" s="27"/>
    </row>
    <row r="316" spans="1:3" s="24" customFormat="1" ht="25.5" hidden="1" customHeight="1">
      <c r="A316" s="26"/>
      <c r="B316" s="26"/>
      <c r="C316" s="27"/>
    </row>
    <row r="317" spans="1:3" s="24" customFormat="1" ht="25.5" hidden="1" customHeight="1">
      <c r="A317" s="26"/>
      <c r="B317" s="26"/>
      <c r="C317" s="27"/>
    </row>
    <row r="318" spans="1:3" s="24" customFormat="1" ht="25.5" hidden="1" customHeight="1">
      <c r="A318" s="26"/>
      <c r="B318" s="26"/>
      <c r="C318" s="27"/>
    </row>
    <row r="319" spans="1:3" s="24" customFormat="1" ht="25.5" hidden="1" customHeight="1">
      <c r="A319" s="26"/>
      <c r="B319" s="26"/>
      <c r="C319" s="27"/>
    </row>
    <row r="320" spans="1:3" s="24" customFormat="1" ht="25.5" hidden="1" customHeight="1">
      <c r="A320" s="26"/>
      <c r="B320" s="26"/>
      <c r="C320" s="27"/>
    </row>
    <row r="321" spans="1:3" s="24" customFormat="1" ht="25.5" hidden="1" customHeight="1">
      <c r="A321" s="26"/>
      <c r="B321" s="26"/>
      <c r="C321" s="27"/>
    </row>
    <row r="322" spans="1:3" s="24" customFormat="1" ht="25.5" hidden="1" customHeight="1">
      <c r="A322" s="26"/>
      <c r="B322" s="26"/>
      <c r="C322" s="27"/>
    </row>
    <row r="323" spans="1:3" s="24" customFormat="1" ht="25.5" hidden="1" customHeight="1">
      <c r="A323" s="26"/>
      <c r="B323" s="26"/>
      <c r="C323" s="27"/>
    </row>
    <row r="324" spans="1:3" s="24" customFormat="1" ht="25.5" hidden="1" customHeight="1">
      <c r="A324" s="26"/>
      <c r="B324" s="26"/>
      <c r="C324" s="27"/>
    </row>
    <row r="325" spans="1:3" s="24" customFormat="1" ht="25.5" hidden="1" customHeight="1">
      <c r="A325" s="26"/>
      <c r="B325" s="26"/>
      <c r="C325" s="28"/>
    </row>
    <row r="326" spans="1:3" s="24" customFormat="1" ht="25.5" hidden="1" customHeight="1">
      <c r="A326" s="26"/>
      <c r="B326" s="26"/>
      <c r="C326" s="27"/>
    </row>
    <row r="327" spans="1:3" s="24" customFormat="1" ht="25.5" hidden="1" customHeight="1">
      <c r="A327" s="26"/>
      <c r="B327" s="26"/>
      <c r="C327" s="27"/>
    </row>
    <row r="328" spans="1:3" s="24" customFormat="1" ht="25.5" hidden="1" customHeight="1">
      <c r="A328" s="26"/>
      <c r="B328" s="26"/>
      <c r="C328" s="27"/>
    </row>
    <row r="329" spans="1:3" s="24" customFormat="1" ht="25.5" hidden="1" customHeight="1">
      <c r="A329" s="26"/>
      <c r="B329" s="26"/>
      <c r="C329" s="27"/>
    </row>
    <row r="330" spans="1:3" s="24" customFormat="1" ht="25.5" hidden="1" customHeight="1">
      <c r="A330" s="26"/>
      <c r="B330" s="26"/>
      <c r="C330" s="27"/>
    </row>
    <row r="331" spans="1:3" s="24" customFormat="1" ht="25.5" hidden="1" customHeight="1">
      <c r="A331" s="26"/>
      <c r="B331" s="26"/>
      <c r="C331" s="27"/>
    </row>
    <row r="332" spans="1:3" s="24" customFormat="1" ht="25.5" hidden="1" customHeight="1">
      <c r="A332" s="26"/>
      <c r="B332" s="26"/>
      <c r="C332" s="28"/>
    </row>
    <row r="333" spans="1:3" s="24" customFormat="1" ht="25.5" hidden="1" customHeight="1">
      <c r="A333" s="26"/>
      <c r="B333" s="26"/>
      <c r="C333" s="27"/>
    </row>
    <row r="334" spans="1:3" s="24" customFormat="1" ht="25.5" hidden="1" customHeight="1">
      <c r="A334" s="26"/>
      <c r="B334" s="26"/>
      <c r="C334" s="27"/>
    </row>
    <row r="335" spans="1:3" s="24" customFormat="1" ht="25.5" hidden="1" customHeight="1">
      <c r="A335" s="26"/>
      <c r="B335" s="26"/>
      <c r="C335" s="27"/>
    </row>
    <row r="336" spans="1:3" s="24" customFormat="1" ht="25.5" hidden="1" customHeight="1">
      <c r="A336" s="26"/>
      <c r="B336" s="26"/>
      <c r="C336" s="27"/>
    </row>
    <row r="337" spans="1:3" s="24" customFormat="1" ht="25.5" hidden="1" customHeight="1">
      <c r="A337" s="26"/>
      <c r="B337" s="26"/>
      <c r="C337" s="27"/>
    </row>
    <row r="338" spans="1:3" s="24" customFormat="1" ht="25.5" hidden="1" customHeight="1">
      <c r="A338" s="26"/>
      <c r="B338" s="26"/>
      <c r="C338" s="27"/>
    </row>
    <row r="339" spans="1:3" s="24" customFormat="1" ht="25.5" hidden="1" customHeight="1">
      <c r="A339" s="26"/>
      <c r="B339" s="26"/>
      <c r="C339" s="27"/>
    </row>
    <row r="340" spans="1:3" s="24" customFormat="1" ht="25.5" hidden="1" customHeight="1">
      <c r="A340" s="26"/>
      <c r="B340" s="26"/>
      <c r="C340" s="27"/>
    </row>
    <row r="341" spans="1:3" s="24" customFormat="1" ht="25.5" hidden="1" customHeight="1">
      <c r="A341" s="26"/>
      <c r="B341" s="26"/>
      <c r="C341" s="27"/>
    </row>
    <row r="342" spans="1:3" s="24" customFormat="1" ht="25.5" hidden="1" customHeight="1">
      <c r="A342" s="26"/>
      <c r="B342" s="26"/>
      <c r="C342" s="28"/>
    </row>
    <row r="343" spans="1:3" s="24" customFormat="1" ht="25.5" hidden="1" customHeight="1">
      <c r="A343" s="26"/>
      <c r="B343" s="26"/>
      <c r="C343" s="27"/>
    </row>
    <row r="344" spans="1:3" s="24" customFormat="1" ht="25.5" hidden="1" customHeight="1">
      <c r="A344" s="26"/>
      <c r="B344" s="26"/>
      <c r="C344" s="27"/>
    </row>
    <row r="345" spans="1:3" s="24" customFormat="1" ht="25.5" hidden="1" customHeight="1">
      <c r="A345" s="26"/>
      <c r="B345" s="26"/>
      <c r="C345" s="27"/>
    </row>
    <row r="346" spans="1:3" s="24" customFormat="1" ht="25.5" hidden="1" customHeight="1">
      <c r="A346" s="26"/>
      <c r="B346" s="26"/>
      <c r="C346" s="27"/>
    </row>
    <row r="347" spans="1:3" s="24" customFormat="1" ht="25.5" hidden="1" customHeight="1">
      <c r="A347" s="26"/>
      <c r="B347" s="26"/>
      <c r="C347" s="27"/>
    </row>
    <row r="348" spans="1:3" s="24" customFormat="1" ht="25.5" hidden="1" customHeight="1">
      <c r="A348" s="26"/>
      <c r="B348" s="26"/>
      <c r="C348" s="27"/>
    </row>
    <row r="349" spans="1:3" s="24" customFormat="1" ht="25.5" hidden="1" customHeight="1">
      <c r="A349" s="26"/>
      <c r="B349" s="26"/>
      <c r="C349" s="27"/>
    </row>
    <row r="350" spans="1:3" s="24" customFormat="1" ht="25.5" hidden="1" customHeight="1">
      <c r="A350" s="26"/>
      <c r="B350" s="26"/>
      <c r="C350" s="27"/>
    </row>
    <row r="351" spans="1:3" s="24" customFormat="1" ht="25.5" hidden="1" customHeight="1">
      <c r="A351" s="26"/>
      <c r="B351" s="26"/>
      <c r="C351" s="27"/>
    </row>
    <row r="352" spans="1:3" s="24" customFormat="1" ht="25.5" hidden="1" customHeight="1">
      <c r="A352" s="26"/>
      <c r="B352" s="26"/>
      <c r="C352" s="28"/>
    </row>
    <row r="353" spans="1:3" s="24" customFormat="1" ht="25.5" hidden="1" customHeight="1">
      <c r="A353" s="26"/>
      <c r="B353" s="26"/>
      <c r="C353" s="27"/>
    </row>
    <row r="354" spans="1:3" s="24" customFormat="1" ht="25.5" hidden="1" customHeight="1">
      <c r="A354" s="26"/>
      <c r="B354" s="26"/>
      <c r="C354" s="27"/>
    </row>
    <row r="355" spans="1:3" s="24" customFormat="1" ht="25.5" hidden="1" customHeight="1">
      <c r="A355" s="26"/>
      <c r="B355" s="26"/>
      <c r="C355" s="28"/>
    </row>
    <row r="356" spans="1:3" s="24" customFormat="1" ht="25.5" hidden="1" customHeight="1">
      <c r="A356" s="26"/>
      <c r="B356" s="26"/>
      <c r="C356" s="27"/>
    </row>
    <row r="357" spans="1:3" s="24" customFormat="1" ht="25.5" hidden="1" customHeight="1">
      <c r="A357" s="26"/>
      <c r="B357" s="26"/>
      <c r="C357" s="27"/>
    </row>
    <row r="358" spans="1:3" s="24" customFormat="1" ht="25.5" hidden="1" customHeight="1">
      <c r="A358" s="26"/>
      <c r="B358" s="26"/>
      <c r="C358" s="27"/>
    </row>
    <row r="359" spans="1:3" s="24" customFormat="1" ht="25.5" hidden="1" customHeight="1">
      <c r="A359" s="26"/>
      <c r="B359" s="26"/>
      <c r="C359" s="28"/>
    </row>
    <row r="360" spans="1:3" s="24" customFormat="1" ht="25.5" hidden="1" customHeight="1">
      <c r="A360" s="26"/>
      <c r="B360" s="26"/>
      <c r="C360" s="28"/>
    </row>
    <row r="361" spans="1:3" s="24" customFormat="1" ht="25.5" hidden="1" customHeight="1">
      <c r="A361" s="26"/>
      <c r="B361" s="26"/>
      <c r="C361" s="27"/>
    </row>
    <row r="362" spans="1:3" s="24" customFormat="1" ht="25.5" hidden="1" customHeight="1">
      <c r="A362" s="26"/>
      <c r="B362" s="26"/>
      <c r="C362" s="27"/>
    </row>
    <row r="363" spans="1:3" s="24" customFormat="1" ht="25.5" hidden="1" customHeight="1">
      <c r="A363" s="26"/>
      <c r="B363" s="26"/>
      <c r="C363" s="27"/>
    </row>
    <row r="364" spans="1:3" s="24" customFormat="1" ht="25.5" hidden="1" customHeight="1">
      <c r="A364" s="26"/>
      <c r="B364" s="26"/>
      <c r="C364" s="27"/>
    </row>
    <row r="365" spans="1:3" s="24" customFormat="1" ht="25.5" hidden="1" customHeight="1">
      <c r="A365" s="26"/>
      <c r="B365" s="26"/>
      <c r="C365" s="27"/>
    </row>
    <row r="366" spans="1:3" s="24" customFormat="1" ht="25.5" hidden="1" customHeight="1">
      <c r="A366" s="26"/>
      <c r="B366" s="26"/>
      <c r="C366" s="27"/>
    </row>
    <row r="367" spans="1:3" s="24" customFormat="1" ht="25.5" hidden="1" customHeight="1">
      <c r="A367" s="26"/>
      <c r="B367" s="26"/>
      <c r="C367" s="28"/>
    </row>
    <row r="368" spans="1:3" s="24" customFormat="1" ht="25.5" hidden="1" customHeight="1">
      <c r="A368" s="26"/>
      <c r="B368" s="26"/>
      <c r="C368" s="27"/>
    </row>
    <row r="369" spans="1:3" s="24" customFormat="1" ht="25.5" hidden="1" customHeight="1">
      <c r="A369" s="26"/>
      <c r="B369" s="26"/>
      <c r="C369" s="27"/>
    </row>
    <row r="370" spans="1:3" s="24" customFormat="1" ht="25.5" hidden="1" customHeight="1">
      <c r="A370" s="26"/>
      <c r="B370" s="26"/>
      <c r="C370" s="27"/>
    </row>
    <row r="371" spans="1:3" s="24" customFormat="1" ht="25.5" hidden="1" customHeight="1">
      <c r="A371" s="26"/>
      <c r="B371" s="26"/>
      <c r="C371" s="27"/>
    </row>
    <row r="372" spans="1:3" s="24" customFormat="1" ht="25.5" hidden="1" customHeight="1">
      <c r="A372" s="26"/>
      <c r="B372" s="26"/>
      <c r="C372" s="27"/>
    </row>
    <row r="373" spans="1:3" s="24" customFormat="1" ht="25.5" hidden="1" customHeight="1">
      <c r="A373" s="26"/>
      <c r="B373" s="26"/>
      <c r="C373" s="28"/>
    </row>
    <row r="374" spans="1:3" s="24" customFormat="1" ht="25.5" hidden="1" customHeight="1">
      <c r="A374" s="26"/>
      <c r="B374" s="26"/>
      <c r="C374" s="27"/>
    </row>
    <row r="375" spans="1:3" s="24" customFormat="1" ht="25.5" hidden="1" customHeight="1">
      <c r="A375" s="26"/>
      <c r="B375" s="26"/>
      <c r="C375" s="27"/>
    </row>
    <row r="376" spans="1:3" s="24" customFormat="1" ht="25.5" hidden="1" customHeight="1">
      <c r="A376" s="26"/>
      <c r="B376" s="26"/>
      <c r="C376" s="27"/>
    </row>
    <row r="377" spans="1:3" s="24" customFormat="1" ht="25.5" hidden="1" customHeight="1">
      <c r="A377" s="26"/>
      <c r="B377" s="26"/>
      <c r="C377" s="28"/>
    </row>
    <row r="378" spans="1:3" s="24" customFormat="1" ht="25.5" hidden="1" customHeight="1">
      <c r="A378" s="26"/>
      <c r="B378" s="26"/>
      <c r="C378" s="28"/>
    </row>
    <row r="379" spans="1:3" s="24" customFormat="1" ht="25.5" hidden="1" customHeight="1">
      <c r="A379" s="26"/>
      <c r="B379" s="26"/>
      <c r="C379" s="27"/>
    </row>
    <row r="380" spans="1:3" s="24" customFormat="1" ht="25.5" hidden="1" customHeight="1">
      <c r="A380" s="26"/>
      <c r="B380" s="26"/>
      <c r="C380" s="27"/>
    </row>
    <row r="381" spans="1:3" s="24" customFormat="1" ht="25.5" hidden="1" customHeight="1">
      <c r="A381" s="26"/>
      <c r="B381" s="26"/>
      <c r="C381" s="27"/>
    </row>
    <row r="382" spans="1:3" s="24" customFormat="1" ht="25.5" hidden="1" customHeight="1">
      <c r="A382" s="26"/>
      <c r="B382" s="26"/>
      <c r="C382" s="27"/>
    </row>
    <row r="383" spans="1:3" s="24" customFormat="1" ht="25.5" hidden="1" customHeight="1">
      <c r="A383" s="26"/>
      <c r="B383" s="26"/>
      <c r="C383" s="27"/>
    </row>
    <row r="384" spans="1:3" s="24" customFormat="1" ht="25.5" hidden="1" customHeight="1">
      <c r="A384" s="26"/>
      <c r="B384" s="26"/>
      <c r="C384" s="27"/>
    </row>
    <row r="385" spans="1:3" s="24" customFormat="1" ht="25.5" hidden="1" customHeight="1">
      <c r="A385" s="26"/>
      <c r="B385" s="26"/>
      <c r="C385" s="27"/>
    </row>
    <row r="386" spans="1:3" s="24" customFormat="1" ht="25.5" hidden="1" customHeight="1">
      <c r="A386" s="26"/>
      <c r="B386" s="26"/>
      <c r="C386" s="27"/>
    </row>
    <row r="387" spans="1:3" s="24" customFormat="1" ht="25.5" hidden="1" customHeight="1">
      <c r="A387" s="26"/>
      <c r="B387" s="26"/>
      <c r="C387" s="28"/>
    </row>
    <row r="388" spans="1:3" s="24" customFormat="1" ht="25.5" hidden="1" customHeight="1">
      <c r="A388" s="26"/>
      <c r="B388" s="26"/>
      <c r="C388" s="27"/>
    </row>
    <row r="389" spans="1:3" s="24" customFormat="1" ht="25.5" hidden="1" customHeight="1">
      <c r="A389" s="26"/>
      <c r="B389" s="26"/>
      <c r="C389" s="27"/>
    </row>
    <row r="390" spans="1:3" s="24" customFormat="1" ht="25.5" hidden="1" customHeight="1">
      <c r="A390" s="26"/>
      <c r="B390" s="26"/>
      <c r="C390" s="27"/>
    </row>
    <row r="391" spans="1:3" s="24" customFormat="1" ht="25.5" hidden="1" customHeight="1">
      <c r="A391" s="26"/>
      <c r="B391" s="26"/>
      <c r="C391" s="27"/>
    </row>
    <row r="392" spans="1:3" s="24" customFormat="1" ht="25.5" hidden="1" customHeight="1">
      <c r="A392" s="26"/>
      <c r="B392" s="26"/>
      <c r="C392" s="27"/>
    </row>
    <row r="393" spans="1:3" s="24" customFormat="1" ht="25.5" hidden="1" customHeight="1">
      <c r="A393" s="26"/>
      <c r="B393" s="26"/>
      <c r="C393" s="27"/>
    </row>
    <row r="394" spans="1:3" s="24" customFormat="1" ht="25.5" hidden="1" customHeight="1">
      <c r="A394" s="26"/>
      <c r="B394" s="26"/>
      <c r="C394" s="27"/>
    </row>
    <row r="395" spans="1:3" s="24" customFormat="1" ht="25.5" hidden="1" customHeight="1">
      <c r="A395" s="26"/>
      <c r="B395" s="26"/>
      <c r="C395" s="27"/>
    </row>
    <row r="396" spans="1:3" s="24" customFormat="1" ht="25.5" hidden="1" customHeight="1">
      <c r="A396" s="26"/>
      <c r="B396" s="26"/>
      <c r="C396" s="28"/>
    </row>
    <row r="397" spans="1:3" s="24" customFormat="1" ht="25.5" hidden="1" customHeight="1">
      <c r="A397" s="26"/>
      <c r="B397" s="26"/>
      <c r="C397" s="27"/>
    </row>
    <row r="398" spans="1:3" s="24" customFormat="1" ht="25.5" hidden="1" customHeight="1">
      <c r="A398" s="26"/>
      <c r="B398" s="26"/>
      <c r="C398" s="27"/>
    </row>
    <row r="399" spans="1:3" s="24" customFormat="1" ht="25.5" hidden="1" customHeight="1">
      <c r="A399" s="26"/>
      <c r="B399" s="26"/>
      <c r="C399" s="28"/>
    </row>
    <row r="400" spans="1:3" s="24" customFormat="1" ht="25.5" hidden="1" customHeight="1">
      <c r="A400" s="26"/>
      <c r="B400" s="26"/>
      <c r="C400" s="27"/>
    </row>
    <row r="401" spans="1:3" s="24" customFormat="1" ht="25.5" hidden="1" customHeight="1">
      <c r="A401" s="26"/>
      <c r="B401" s="26"/>
      <c r="C401" s="27"/>
    </row>
    <row r="402" spans="1:3" s="24" customFormat="1" ht="25.5" hidden="1" customHeight="1">
      <c r="A402" s="26"/>
      <c r="B402" s="26"/>
      <c r="C402" s="28"/>
    </row>
    <row r="403" spans="1:3" s="24" customFormat="1" ht="25.5" hidden="1" customHeight="1">
      <c r="A403" s="26"/>
      <c r="B403" s="26"/>
      <c r="C403" s="27"/>
    </row>
    <row r="404" spans="1:3" s="24" customFormat="1" ht="25.5" hidden="1" customHeight="1">
      <c r="A404" s="26"/>
      <c r="B404" s="26"/>
      <c r="C404" s="27"/>
    </row>
    <row r="405" spans="1:3" s="24" customFormat="1" ht="25.5" hidden="1" customHeight="1">
      <c r="A405" s="26"/>
      <c r="B405" s="26"/>
      <c r="C405" s="28"/>
    </row>
    <row r="406" spans="1:3" s="24" customFormat="1" ht="25.5" hidden="1" customHeight="1">
      <c r="A406" s="26"/>
      <c r="B406" s="26"/>
      <c r="C406" s="27"/>
    </row>
    <row r="407" spans="1:3" s="24" customFormat="1" ht="25.5" hidden="1" customHeight="1">
      <c r="A407" s="26"/>
      <c r="B407" s="26"/>
      <c r="C407" s="27"/>
    </row>
    <row r="408" spans="1:3" s="24" customFormat="1" ht="25.5" hidden="1" customHeight="1">
      <c r="A408" s="26"/>
      <c r="B408" s="26"/>
      <c r="C408" s="28"/>
    </row>
    <row r="409" spans="1:3" s="24" customFormat="1" ht="25.5" hidden="1" customHeight="1">
      <c r="A409" s="26"/>
      <c r="B409" s="26"/>
      <c r="C409" s="27"/>
    </row>
    <row r="410" spans="1:3" hidden="1"/>
    <row r="411" spans="1:3" hidden="1"/>
    <row r="412" spans="1:3" hidden="1"/>
    <row r="413" spans="1:3" hidden="1"/>
    <row r="414" spans="1:3" hidden="1"/>
    <row r="415" spans="1:3" hidden="1"/>
    <row r="416" spans="1:3" hidden="1"/>
    <row r="417" hidden="1"/>
    <row r="418" hidden="1"/>
    <row r="419" hidden="1"/>
    <row r="420" hidden="1"/>
    <row r="421" hidden="1"/>
    <row r="422"/>
    <row r="423" ht="15" customHeight="1"/>
  </sheetData>
  <sheetProtection insertRows="0"/>
  <mergeCells count="5">
    <mergeCell ref="A4:A5"/>
    <mergeCell ref="B4:B5"/>
    <mergeCell ref="C4:C5"/>
    <mergeCell ref="A2:D2"/>
    <mergeCell ref="A1:D1"/>
  </mergeCells>
  <printOptions horizontalCentered="1"/>
  <pageMargins left="0.74803149606299213" right="0.55118110236220474" top="0.31496062992125984" bottom="1.1811023622047245" header="0.19685039370078741" footer="0.9055118110236221"/>
  <pageSetup scale="80" orientation="portrait" r:id="rId1"/>
  <headerFooter>
    <oddFooter>&amp;L&amp;"-,Cursiva"&amp;10Ejercicio Fiscal 2019&amp;R&amp;"-,Cursiva"&amp;10Página &amp;P de &amp;N&amp;K00+000-----</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Q525"/>
  <sheetViews>
    <sheetView showGridLines="0" zoomScale="110" zoomScaleNormal="110" workbookViewId="0">
      <pane ySplit="5" topLeftCell="A6" activePane="bottomLeft" state="frozen"/>
      <selection pane="bottomLeft" activeCell="F14" sqref="F14"/>
    </sheetView>
  </sheetViews>
  <sheetFormatPr baseColWidth="10" defaultColWidth="0" defaultRowHeight="0" customHeight="1" zeroHeight="1"/>
  <cols>
    <col min="1" max="4" width="2.28515625" style="29" customWidth="1"/>
    <col min="5" max="5" width="67.5703125" style="29" customWidth="1"/>
    <col min="6" max="6" width="20" style="24" customWidth="1"/>
    <col min="7" max="7" width="6.85546875" hidden="1" customWidth="1"/>
    <col min="8" max="16" width="0" hidden="1" customWidth="1"/>
    <col min="17" max="251" width="11.42578125" hidden="1" customWidth="1"/>
    <col min="252" max="252" width="1" customWidth="1"/>
  </cols>
  <sheetData>
    <row r="1" spans="1:7" s="109" customFormat="1" ht="64.5" customHeight="1">
      <c r="A1" s="499" t="s">
        <v>915</v>
      </c>
      <c r="B1" s="500"/>
      <c r="C1" s="500"/>
      <c r="D1" s="500"/>
      <c r="E1" s="500"/>
      <c r="F1" s="501"/>
    </row>
    <row r="2" spans="1:7" s="109" customFormat="1" ht="21" customHeight="1">
      <c r="A2" s="502" t="str">
        <f>CLASIFIC.ADMINISTRATIVA!$A$2</f>
        <v>Nombre del Municipio: Degollado, Jalisco</v>
      </c>
      <c r="B2" s="503"/>
      <c r="C2" s="503"/>
      <c r="D2" s="503"/>
      <c r="E2" s="503"/>
      <c r="F2" s="504"/>
    </row>
    <row r="3" spans="1:7" s="111" customFormat="1" ht="14.25" customHeight="1">
      <c r="A3" s="505"/>
      <c r="B3" s="506"/>
      <c r="C3" s="506"/>
      <c r="D3" s="507"/>
      <c r="E3" s="259"/>
      <c r="F3" s="260" t="s">
        <v>826</v>
      </c>
      <c r="G3" s="110"/>
    </row>
    <row r="4" spans="1:7" s="149" customFormat="1" ht="3.75" customHeight="1">
      <c r="A4" s="152"/>
      <c r="B4" s="147"/>
      <c r="C4" s="147"/>
      <c r="D4" s="147"/>
      <c r="E4" s="148"/>
      <c r="F4" s="153"/>
    </row>
    <row r="5" spans="1:7" s="112" customFormat="1" ht="20.100000000000001" customHeight="1">
      <c r="A5" s="261">
        <v>1</v>
      </c>
      <c r="B5" s="508" t="s">
        <v>572</v>
      </c>
      <c r="C5" s="509"/>
      <c r="D5" s="509"/>
      <c r="E5" s="510"/>
      <c r="F5" s="334">
        <f>SUM(F6+F9+F14+F24+F26+F29+F33+F38)</f>
        <v>0</v>
      </c>
    </row>
    <row r="6" spans="1:7" s="112" customFormat="1" ht="20.100000000000001" customHeight="1">
      <c r="A6" s="154" t="s">
        <v>867</v>
      </c>
      <c r="B6" s="117" t="s">
        <v>867</v>
      </c>
      <c r="C6" s="511" t="s">
        <v>573</v>
      </c>
      <c r="D6" s="512"/>
      <c r="E6" s="513"/>
      <c r="F6" s="335">
        <f>SUM(F7:F8)</f>
        <v>0</v>
      </c>
    </row>
    <row r="7" spans="1:7" s="53" customFormat="1" ht="20.100000000000001" customHeight="1">
      <c r="A7" s="155"/>
      <c r="B7" s="115" t="s">
        <v>867</v>
      </c>
      <c r="C7" s="115" t="s">
        <v>867</v>
      </c>
      <c r="D7" s="115" t="s">
        <v>891</v>
      </c>
      <c r="E7" s="86" t="s">
        <v>575</v>
      </c>
      <c r="F7" s="336"/>
    </row>
    <row r="8" spans="1:7" s="53" customFormat="1" ht="20.100000000000001" customHeight="1">
      <c r="A8" s="155"/>
      <c r="B8" s="115" t="s">
        <v>867</v>
      </c>
      <c r="C8" s="115" t="s">
        <v>867</v>
      </c>
      <c r="D8" s="115" t="s">
        <v>868</v>
      </c>
      <c r="E8" s="86" t="s">
        <v>577</v>
      </c>
      <c r="F8" s="336"/>
    </row>
    <row r="9" spans="1:7" s="112" customFormat="1" ht="20.100000000000001" customHeight="1">
      <c r="A9" s="154" t="s">
        <v>867</v>
      </c>
      <c r="B9" s="117" t="s">
        <v>872</v>
      </c>
      <c r="C9" s="511" t="s">
        <v>579</v>
      </c>
      <c r="D9" s="512"/>
      <c r="E9" s="513"/>
      <c r="F9" s="335">
        <f>SUM(F10:F13)</f>
        <v>0</v>
      </c>
    </row>
    <row r="10" spans="1:7" s="53" customFormat="1" ht="20.100000000000001" customHeight="1">
      <c r="A10" s="155"/>
      <c r="B10" s="115" t="s">
        <v>867</v>
      </c>
      <c r="C10" s="115" t="s">
        <v>872</v>
      </c>
      <c r="D10" s="115" t="s">
        <v>891</v>
      </c>
      <c r="E10" s="116" t="s">
        <v>873</v>
      </c>
      <c r="F10" s="336"/>
    </row>
    <row r="11" spans="1:7" s="53" customFormat="1" ht="20.100000000000001" customHeight="1">
      <c r="A11" s="155"/>
      <c r="B11" s="115" t="s">
        <v>891</v>
      </c>
      <c r="C11" s="115" t="s">
        <v>868</v>
      </c>
      <c r="D11" s="115" t="s">
        <v>868</v>
      </c>
      <c r="E11" s="116" t="s">
        <v>583</v>
      </c>
      <c r="F11" s="336"/>
    </row>
    <row r="12" spans="1:7" s="53" customFormat="1" ht="20.100000000000001" customHeight="1">
      <c r="A12" s="155"/>
      <c r="B12" s="115" t="s">
        <v>867</v>
      </c>
      <c r="C12" s="115" t="s">
        <v>872</v>
      </c>
      <c r="D12" s="115" t="s">
        <v>869</v>
      </c>
      <c r="E12" s="86" t="s">
        <v>585</v>
      </c>
      <c r="F12" s="336"/>
    </row>
    <row r="13" spans="1:7" s="53" customFormat="1" ht="20.100000000000001" customHeight="1">
      <c r="A13" s="155"/>
      <c r="B13" s="115" t="s">
        <v>891</v>
      </c>
      <c r="C13" s="115" t="s">
        <v>868</v>
      </c>
      <c r="D13" s="115" t="s">
        <v>894</v>
      </c>
      <c r="E13" s="116" t="s">
        <v>587</v>
      </c>
      <c r="F13" s="336"/>
    </row>
    <row r="14" spans="1:7" s="112" customFormat="1" ht="20.100000000000001" customHeight="1">
      <c r="A14" s="154" t="s">
        <v>867</v>
      </c>
      <c r="B14" s="117" t="s">
        <v>892</v>
      </c>
      <c r="C14" s="511" t="s">
        <v>589</v>
      </c>
      <c r="D14" s="512"/>
      <c r="E14" s="513"/>
      <c r="F14" s="335">
        <f>SUM(F15:F23)</f>
        <v>0</v>
      </c>
    </row>
    <row r="15" spans="1:7" s="53" customFormat="1" ht="20.100000000000001" customHeight="1">
      <c r="A15" s="155"/>
      <c r="B15" s="115" t="s">
        <v>867</v>
      </c>
      <c r="C15" s="115" t="s">
        <v>892</v>
      </c>
      <c r="D15" s="115" t="s">
        <v>891</v>
      </c>
      <c r="E15" s="86" t="s">
        <v>874</v>
      </c>
      <c r="F15" s="336"/>
    </row>
    <row r="16" spans="1:7" s="53" customFormat="1" ht="20.100000000000001" customHeight="1">
      <c r="A16" s="155"/>
      <c r="B16" s="115" t="s">
        <v>867</v>
      </c>
      <c r="C16" s="115" t="s">
        <v>892</v>
      </c>
      <c r="D16" s="115" t="s">
        <v>868</v>
      </c>
      <c r="E16" s="86" t="s">
        <v>593</v>
      </c>
      <c r="F16" s="336"/>
    </row>
    <row r="17" spans="1:6" s="53" customFormat="1" ht="20.100000000000001" customHeight="1">
      <c r="A17" s="155"/>
      <c r="B17" s="115" t="s">
        <v>867</v>
      </c>
      <c r="C17" s="115" t="s">
        <v>892</v>
      </c>
      <c r="D17" s="115" t="s">
        <v>869</v>
      </c>
      <c r="E17" s="86" t="s">
        <v>595</v>
      </c>
      <c r="F17" s="336"/>
    </row>
    <row r="18" spans="1:6" s="53" customFormat="1" ht="20.100000000000001" customHeight="1">
      <c r="A18" s="155"/>
      <c r="B18" s="115" t="s">
        <v>867</v>
      </c>
      <c r="C18" s="115" t="s">
        <v>892</v>
      </c>
      <c r="D18" s="115" t="s">
        <v>894</v>
      </c>
      <c r="E18" s="86" t="s">
        <v>597</v>
      </c>
      <c r="F18" s="336"/>
    </row>
    <row r="19" spans="1:6" s="53" customFormat="1" ht="20.100000000000001" customHeight="1">
      <c r="A19" s="155"/>
      <c r="B19" s="115" t="s">
        <v>867</v>
      </c>
      <c r="C19" s="115" t="s">
        <v>892</v>
      </c>
      <c r="D19" s="115" t="s">
        <v>870</v>
      </c>
      <c r="E19" s="86" t="s">
        <v>599</v>
      </c>
      <c r="F19" s="336"/>
    </row>
    <row r="20" spans="1:6" s="53" customFormat="1" ht="20.100000000000001" customHeight="1">
      <c r="A20" s="155"/>
      <c r="B20" s="115" t="s">
        <v>867</v>
      </c>
      <c r="C20" s="115" t="s">
        <v>892</v>
      </c>
      <c r="D20" s="115" t="s">
        <v>895</v>
      </c>
      <c r="E20" s="86" t="s">
        <v>601</v>
      </c>
      <c r="F20" s="336"/>
    </row>
    <row r="21" spans="1:6" s="53" customFormat="1" ht="20.100000000000001" customHeight="1">
      <c r="A21" s="155"/>
      <c r="B21" s="115" t="s">
        <v>867</v>
      </c>
      <c r="C21" s="115" t="s">
        <v>892</v>
      </c>
      <c r="D21" s="115" t="s">
        <v>871</v>
      </c>
      <c r="E21" s="86" t="s">
        <v>603</v>
      </c>
      <c r="F21" s="336"/>
    </row>
    <row r="22" spans="1:6" s="53" customFormat="1" ht="20.100000000000001" customHeight="1">
      <c r="A22" s="155"/>
      <c r="B22" s="115" t="s">
        <v>867</v>
      </c>
      <c r="C22" s="115" t="s">
        <v>892</v>
      </c>
      <c r="D22" s="115" t="s">
        <v>896</v>
      </c>
      <c r="E22" s="86" t="s">
        <v>605</v>
      </c>
      <c r="F22" s="336"/>
    </row>
    <row r="23" spans="1:6" s="53" customFormat="1" ht="20.100000000000001" customHeight="1">
      <c r="A23" s="155"/>
      <c r="B23" s="115" t="s">
        <v>867</v>
      </c>
      <c r="C23" s="115" t="s">
        <v>892</v>
      </c>
      <c r="D23" s="115" t="s">
        <v>897</v>
      </c>
      <c r="E23" s="86" t="s">
        <v>120</v>
      </c>
      <c r="F23" s="336"/>
    </row>
    <row r="24" spans="1:6" s="112" customFormat="1" ht="20.100000000000001" customHeight="1">
      <c r="A24" s="154" t="s">
        <v>867</v>
      </c>
      <c r="B24" s="117" t="s">
        <v>893</v>
      </c>
      <c r="C24" s="511" t="s">
        <v>608</v>
      </c>
      <c r="D24" s="512"/>
      <c r="E24" s="513"/>
      <c r="F24" s="335">
        <f>SUM(F25)</f>
        <v>0</v>
      </c>
    </row>
    <row r="25" spans="1:6" s="53" customFormat="1" ht="20.100000000000001" customHeight="1">
      <c r="A25" s="155"/>
      <c r="B25" s="115" t="s">
        <v>867</v>
      </c>
      <c r="C25" s="115" t="s">
        <v>893</v>
      </c>
      <c r="D25" s="115" t="s">
        <v>891</v>
      </c>
      <c r="E25" s="86" t="s">
        <v>610</v>
      </c>
      <c r="F25" s="336"/>
    </row>
    <row r="26" spans="1:6" s="112" customFormat="1" ht="20.100000000000001" customHeight="1">
      <c r="A26" s="154" t="s">
        <v>867</v>
      </c>
      <c r="B26" s="117" t="s">
        <v>898</v>
      </c>
      <c r="C26" s="511" t="s">
        <v>612</v>
      </c>
      <c r="D26" s="512"/>
      <c r="E26" s="513"/>
      <c r="F26" s="335">
        <f>SUM(F27:F28)</f>
        <v>0</v>
      </c>
    </row>
    <row r="27" spans="1:6" s="53" customFormat="1" ht="20.100000000000001" customHeight="1">
      <c r="A27" s="155"/>
      <c r="B27" s="115" t="s">
        <v>867</v>
      </c>
      <c r="C27" s="115" t="s">
        <v>898</v>
      </c>
      <c r="D27" s="115" t="s">
        <v>891</v>
      </c>
      <c r="E27" s="86" t="s">
        <v>1122</v>
      </c>
      <c r="F27" s="336"/>
    </row>
    <row r="28" spans="1:6" s="53" customFormat="1" ht="20.100000000000001" customHeight="1">
      <c r="A28" s="155"/>
      <c r="B28" s="115" t="s">
        <v>867</v>
      </c>
      <c r="C28" s="115" t="s">
        <v>898</v>
      </c>
      <c r="D28" s="115" t="s">
        <v>868</v>
      </c>
      <c r="E28" s="86" t="s">
        <v>616</v>
      </c>
      <c r="F28" s="336"/>
    </row>
    <row r="29" spans="1:6" s="112" customFormat="1" ht="20.100000000000001" customHeight="1">
      <c r="A29" s="154" t="s">
        <v>867</v>
      </c>
      <c r="B29" s="117" t="s">
        <v>899</v>
      </c>
      <c r="C29" s="511" t="s">
        <v>618</v>
      </c>
      <c r="D29" s="512"/>
      <c r="E29" s="513"/>
      <c r="F29" s="335">
        <f>SUM(F30:F32)</f>
        <v>0</v>
      </c>
    </row>
    <row r="30" spans="1:6" s="53" customFormat="1" ht="20.100000000000001" customHeight="1">
      <c r="A30" s="155"/>
      <c r="B30" s="115" t="s">
        <v>867</v>
      </c>
      <c r="C30" s="115" t="s">
        <v>899</v>
      </c>
      <c r="D30" s="115" t="s">
        <v>891</v>
      </c>
      <c r="E30" s="86" t="s">
        <v>620</v>
      </c>
      <c r="F30" s="336"/>
    </row>
    <row r="31" spans="1:6" s="53" customFormat="1" ht="20.100000000000001" customHeight="1">
      <c r="A31" s="155"/>
      <c r="B31" s="115" t="s">
        <v>867</v>
      </c>
      <c r="C31" s="115" t="s">
        <v>899</v>
      </c>
      <c r="D31" s="115" t="s">
        <v>868</v>
      </c>
      <c r="E31" s="86" t="s">
        <v>622</v>
      </c>
      <c r="F31" s="336"/>
    </row>
    <row r="32" spans="1:6" s="53" customFormat="1" ht="20.100000000000001" customHeight="1">
      <c r="A32" s="155"/>
      <c r="B32" s="115" t="s">
        <v>867</v>
      </c>
      <c r="C32" s="115" t="s">
        <v>899</v>
      </c>
      <c r="D32" s="115" t="s">
        <v>869</v>
      </c>
      <c r="E32" s="86" t="s">
        <v>624</v>
      </c>
      <c r="F32" s="336"/>
    </row>
    <row r="33" spans="1:6" s="112" customFormat="1" ht="20.100000000000001" customHeight="1">
      <c r="A33" s="154" t="s">
        <v>867</v>
      </c>
      <c r="B33" s="117" t="s">
        <v>900</v>
      </c>
      <c r="C33" s="511" t="s">
        <v>626</v>
      </c>
      <c r="D33" s="512"/>
      <c r="E33" s="513"/>
      <c r="F33" s="335">
        <f>SUM(F34:F37)</f>
        <v>0</v>
      </c>
    </row>
    <row r="34" spans="1:6" s="53" customFormat="1" ht="20.100000000000001" customHeight="1">
      <c r="A34" s="155"/>
      <c r="B34" s="115" t="s">
        <v>867</v>
      </c>
      <c r="C34" s="115" t="s">
        <v>900</v>
      </c>
      <c r="D34" s="115" t="s">
        <v>891</v>
      </c>
      <c r="E34" s="86" t="s">
        <v>628</v>
      </c>
      <c r="F34" s="336"/>
    </row>
    <row r="35" spans="1:6" s="53" customFormat="1" ht="20.100000000000001" customHeight="1">
      <c r="A35" s="155"/>
      <c r="B35" s="115" t="s">
        <v>867</v>
      </c>
      <c r="C35" s="115" t="s">
        <v>900</v>
      </c>
      <c r="D35" s="115" t="s">
        <v>868</v>
      </c>
      <c r="E35" s="86" t="s">
        <v>630</v>
      </c>
      <c r="F35" s="336"/>
    </row>
    <row r="36" spans="1:6" s="53" customFormat="1" ht="20.100000000000001" customHeight="1">
      <c r="A36" s="155"/>
      <c r="B36" s="115" t="s">
        <v>867</v>
      </c>
      <c r="C36" s="115" t="s">
        <v>900</v>
      </c>
      <c r="D36" s="115" t="s">
        <v>869</v>
      </c>
      <c r="E36" s="86" t="s">
        <v>632</v>
      </c>
      <c r="F36" s="336"/>
    </row>
    <row r="37" spans="1:6" s="53" customFormat="1" ht="20.100000000000001" customHeight="1">
      <c r="A37" s="155"/>
      <c r="B37" s="115" t="s">
        <v>867</v>
      </c>
      <c r="C37" s="115" t="s">
        <v>900</v>
      </c>
      <c r="D37" s="115" t="s">
        <v>894</v>
      </c>
      <c r="E37" s="86" t="s">
        <v>634</v>
      </c>
      <c r="F37" s="336"/>
    </row>
    <row r="38" spans="1:6" s="112" customFormat="1" ht="20.100000000000001" customHeight="1">
      <c r="A38" s="154" t="s">
        <v>867</v>
      </c>
      <c r="B38" s="117" t="s">
        <v>901</v>
      </c>
      <c r="C38" s="511" t="s">
        <v>316</v>
      </c>
      <c r="D38" s="512"/>
      <c r="E38" s="513"/>
      <c r="F38" s="335">
        <f>SUM(F39:F43)</f>
        <v>0</v>
      </c>
    </row>
    <row r="39" spans="1:6" s="53" customFormat="1" ht="20.100000000000001" customHeight="1">
      <c r="A39" s="155"/>
      <c r="B39" s="115" t="s">
        <v>867</v>
      </c>
      <c r="C39" s="115" t="s">
        <v>901</v>
      </c>
      <c r="D39" s="115" t="s">
        <v>891</v>
      </c>
      <c r="E39" s="86" t="s">
        <v>875</v>
      </c>
      <c r="F39" s="336"/>
    </row>
    <row r="40" spans="1:6" s="53" customFormat="1" ht="20.100000000000001" customHeight="1">
      <c r="A40" s="155"/>
      <c r="B40" s="115" t="s">
        <v>867</v>
      </c>
      <c r="C40" s="115" t="s">
        <v>901</v>
      </c>
      <c r="D40" s="115" t="s">
        <v>868</v>
      </c>
      <c r="E40" s="86" t="s">
        <v>638</v>
      </c>
      <c r="F40" s="336"/>
    </row>
    <row r="41" spans="1:6" s="53" customFormat="1" ht="20.100000000000001" customHeight="1">
      <c r="A41" s="155"/>
      <c r="B41" s="115" t="s">
        <v>867</v>
      </c>
      <c r="C41" s="115" t="s">
        <v>901</v>
      </c>
      <c r="D41" s="115" t="s">
        <v>869</v>
      </c>
      <c r="E41" s="86" t="s">
        <v>640</v>
      </c>
      <c r="F41" s="336"/>
    </row>
    <row r="42" spans="1:6" s="53" customFormat="1" ht="20.100000000000001" customHeight="1">
      <c r="A42" s="155"/>
      <c r="B42" s="115" t="s">
        <v>867</v>
      </c>
      <c r="C42" s="115" t="s">
        <v>901</v>
      </c>
      <c r="D42" s="115" t="s">
        <v>894</v>
      </c>
      <c r="E42" s="86" t="s">
        <v>642</v>
      </c>
      <c r="F42" s="336"/>
    </row>
    <row r="43" spans="1:6" s="53" customFormat="1" ht="20.100000000000001" customHeight="1">
      <c r="A43" s="155"/>
      <c r="B43" s="115" t="s">
        <v>867</v>
      </c>
      <c r="C43" s="115" t="s">
        <v>901</v>
      </c>
      <c r="D43" s="115" t="s">
        <v>870</v>
      </c>
      <c r="E43" s="86" t="s">
        <v>120</v>
      </c>
      <c r="F43" s="336"/>
    </row>
    <row r="44" spans="1:6" s="112" customFormat="1" ht="20.100000000000001" customHeight="1">
      <c r="A44" s="261" t="s">
        <v>868</v>
      </c>
      <c r="B44" s="508" t="s">
        <v>645</v>
      </c>
      <c r="C44" s="509"/>
      <c r="D44" s="509"/>
      <c r="E44" s="510"/>
      <c r="F44" s="334">
        <f>SUM(F45+F52+F60+F66+F71+F78+F88)</f>
        <v>0</v>
      </c>
    </row>
    <row r="45" spans="1:6" s="112" customFormat="1" ht="20.100000000000001" customHeight="1">
      <c r="A45" s="154" t="s">
        <v>872</v>
      </c>
      <c r="B45" s="117" t="s">
        <v>867</v>
      </c>
      <c r="C45" s="511" t="s">
        <v>876</v>
      </c>
      <c r="D45" s="512"/>
      <c r="E45" s="513"/>
      <c r="F45" s="335">
        <f>SUM(F46:F51)</f>
        <v>0</v>
      </c>
    </row>
    <row r="46" spans="1:6" s="53" customFormat="1" ht="20.100000000000001" customHeight="1">
      <c r="A46" s="155"/>
      <c r="B46" s="115" t="s">
        <v>872</v>
      </c>
      <c r="C46" s="115" t="s">
        <v>867</v>
      </c>
      <c r="D46" s="115" t="s">
        <v>891</v>
      </c>
      <c r="E46" s="86" t="s">
        <v>840</v>
      </c>
      <c r="F46" s="336"/>
    </row>
    <row r="47" spans="1:6" s="53" customFormat="1" ht="20.100000000000001" customHeight="1">
      <c r="A47" s="155"/>
      <c r="B47" s="115" t="s">
        <v>872</v>
      </c>
      <c r="C47" s="115" t="s">
        <v>867</v>
      </c>
      <c r="D47" s="115" t="s">
        <v>868</v>
      </c>
      <c r="E47" s="86" t="s">
        <v>877</v>
      </c>
      <c r="F47" s="336"/>
    </row>
    <row r="48" spans="1:6" s="53" customFormat="1" ht="20.100000000000001" customHeight="1">
      <c r="A48" s="155"/>
      <c r="B48" s="115" t="s">
        <v>872</v>
      </c>
      <c r="C48" s="115" t="s">
        <v>867</v>
      </c>
      <c r="D48" s="115" t="s">
        <v>869</v>
      </c>
      <c r="E48" s="86" t="s">
        <v>878</v>
      </c>
      <c r="F48" s="336"/>
    </row>
    <row r="49" spans="1:6" s="53" customFormat="1" ht="20.100000000000001" customHeight="1">
      <c r="A49" s="155"/>
      <c r="B49" s="115" t="s">
        <v>872</v>
      </c>
      <c r="C49" s="115" t="s">
        <v>867</v>
      </c>
      <c r="D49" s="115" t="s">
        <v>894</v>
      </c>
      <c r="E49" s="86" t="s">
        <v>879</v>
      </c>
      <c r="F49" s="336"/>
    </row>
    <row r="50" spans="1:6" s="53" customFormat="1" ht="20.100000000000001" customHeight="1">
      <c r="A50" s="155"/>
      <c r="B50" s="115" t="s">
        <v>872</v>
      </c>
      <c r="C50" s="115" t="s">
        <v>867</v>
      </c>
      <c r="D50" s="115" t="s">
        <v>870</v>
      </c>
      <c r="E50" s="86" t="s">
        <v>841</v>
      </c>
      <c r="F50" s="336"/>
    </row>
    <row r="51" spans="1:6" s="53" customFormat="1" ht="20.100000000000001" customHeight="1">
      <c r="A51" s="155"/>
      <c r="B51" s="115" t="s">
        <v>872</v>
      </c>
      <c r="C51" s="115" t="s">
        <v>867</v>
      </c>
      <c r="D51" s="115" t="s">
        <v>895</v>
      </c>
      <c r="E51" s="86" t="s">
        <v>842</v>
      </c>
      <c r="F51" s="336"/>
    </row>
    <row r="52" spans="1:6" s="113" customFormat="1" ht="20.100000000000001" customHeight="1">
      <c r="A52" s="154" t="s">
        <v>872</v>
      </c>
      <c r="B52" s="117" t="s">
        <v>872</v>
      </c>
      <c r="C52" s="511" t="s">
        <v>880</v>
      </c>
      <c r="D52" s="512"/>
      <c r="E52" s="513"/>
      <c r="F52" s="335">
        <f>SUM(F53:F59)</f>
        <v>0</v>
      </c>
    </row>
    <row r="53" spans="1:6" s="53" customFormat="1" ht="20.100000000000001" customHeight="1">
      <c r="A53" s="155"/>
      <c r="B53" s="115" t="s">
        <v>872</v>
      </c>
      <c r="C53" s="115" t="s">
        <v>872</v>
      </c>
      <c r="D53" s="115" t="s">
        <v>891</v>
      </c>
      <c r="E53" s="86" t="s">
        <v>881</v>
      </c>
      <c r="F53" s="336"/>
    </row>
    <row r="54" spans="1:6" s="53" customFormat="1" ht="20.100000000000001" customHeight="1">
      <c r="A54" s="155"/>
      <c r="B54" s="115" t="s">
        <v>872</v>
      </c>
      <c r="C54" s="115" t="s">
        <v>872</v>
      </c>
      <c r="D54" s="115" t="s">
        <v>868</v>
      </c>
      <c r="E54" s="86" t="s">
        <v>843</v>
      </c>
      <c r="F54" s="336"/>
    </row>
    <row r="55" spans="1:6" s="53" customFormat="1" ht="20.100000000000001" customHeight="1">
      <c r="A55" s="155"/>
      <c r="B55" s="115" t="s">
        <v>872</v>
      </c>
      <c r="C55" s="115" t="s">
        <v>872</v>
      </c>
      <c r="D55" s="115" t="s">
        <v>869</v>
      </c>
      <c r="E55" s="86" t="s">
        <v>844</v>
      </c>
      <c r="F55" s="336"/>
    </row>
    <row r="56" spans="1:6" s="53" customFormat="1" ht="20.100000000000001" customHeight="1">
      <c r="A56" s="155"/>
      <c r="B56" s="115" t="s">
        <v>872</v>
      </c>
      <c r="C56" s="115" t="s">
        <v>872</v>
      </c>
      <c r="D56" s="115" t="s">
        <v>894</v>
      </c>
      <c r="E56" s="86" t="s">
        <v>882</v>
      </c>
      <c r="F56" s="336"/>
    </row>
    <row r="57" spans="1:6" s="53" customFormat="1" ht="20.100000000000001" customHeight="1">
      <c r="A57" s="155"/>
      <c r="B57" s="115" t="s">
        <v>872</v>
      </c>
      <c r="C57" s="115" t="s">
        <v>872</v>
      </c>
      <c r="D57" s="115" t="s">
        <v>870</v>
      </c>
      <c r="E57" s="86" t="s">
        <v>883</v>
      </c>
      <c r="F57" s="336"/>
    </row>
    <row r="58" spans="1:6" s="53" customFormat="1" ht="20.100000000000001" customHeight="1">
      <c r="A58" s="155"/>
      <c r="B58" s="115" t="s">
        <v>872</v>
      </c>
      <c r="C58" s="115" t="s">
        <v>872</v>
      </c>
      <c r="D58" s="115" t="s">
        <v>895</v>
      </c>
      <c r="E58" s="86" t="s">
        <v>647</v>
      </c>
      <c r="F58" s="336"/>
    </row>
    <row r="59" spans="1:6" s="53" customFormat="1" ht="20.100000000000001" customHeight="1">
      <c r="A59" s="155"/>
      <c r="B59" s="115" t="s">
        <v>872</v>
      </c>
      <c r="C59" s="115" t="s">
        <v>872</v>
      </c>
      <c r="D59" s="115" t="s">
        <v>871</v>
      </c>
      <c r="E59" s="86" t="s">
        <v>649</v>
      </c>
      <c r="F59" s="336"/>
    </row>
    <row r="60" spans="1:6" s="113" customFormat="1" ht="20.100000000000001" customHeight="1">
      <c r="A60" s="154" t="s">
        <v>872</v>
      </c>
      <c r="B60" s="117" t="s">
        <v>892</v>
      </c>
      <c r="C60" s="511" t="s">
        <v>651</v>
      </c>
      <c r="D60" s="512"/>
      <c r="E60" s="513"/>
      <c r="F60" s="335">
        <f>SUM(F61:F65)</f>
        <v>0</v>
      </c>
    </row>
    <row r="61" spans="1:6" s="53" customFormat="1" ht="20.100000000000001" customHeight="1">
      <c r="A61" s="155"/>
      <c r="B61" s="115" t="s">
        <v>872</v>
      </c>
      <c r="C61" s="115" t="s">
        <v>892</v>
      </c>
      <c r="D61" s="115" t="s">
        <v>891</v>
      </c>
      <c r="E61" s="86" t="s">
        <v>653</v>
      </c>
      <c r="F61" s="336"/>
    </row>
    <row r="62" spans="1:6" s="53" customFormat="1" ht="20.100000000000001" customHeight="1">
      <c r="A62" s="155"/>
      <c r="B62" s="115" t="s">
        <v>872</v>
      </c>
      <c r="C62" s="115" t="s">
        <v>892</v>
      </c>
      <c r="D62" s="115" t="s">
        <v>868</v>
      </c>
      <c r="E62" s="86" t="s">
        <v>655</v>
      </c>
      <c r="F62" s="336"/>
    </row>
    <row r="63" spans="1:6" s="53" customFormat="1" ht="20.100000000000001" customHeight="1">
      <c r="A63" s="155"/>
      <c r="B63" s="115" t="s">
        <v>872</v>
      </c>
      <c r="C63" s="115" t="s">
        <v>892</v>
      </c>
      <c r="D63" s="115" t="s">
        <v>869</v>
      </c>
      <c r="E63" s="86" t="s">
        <v>657</v>
      </c>
      <c r="F63" s="336"/>
    </row>
    <row r="64" spans="1:6" s="53" customFormat="1" ht="20.100000000000001" customHeight="1">
      <c r="A64" s="155"/>
      <c r="B64" s="115" t="s">
        <v>872</v>
      </c>
      <c r="C64" s="115" t="s">
        <v>892</v>
      </c>
      <c r="D64" s="115" t="s">
        <v>894</v>
      </c>
      <c r="E64" s="86" t="s">
        <v>659</v>
      </c>
      <c r="F64" s="336"/>
    </row>
    <row r="65" spans="1:6" s="53" customFormat="1" ht="20.100000000000001" customHeight="1">
      <c r="A65" s="155"/>
      <c r="B65" s="115" t="s">
        <v>872</v>
      </c>
      <c r="C65" s="115" t="s">
        <v>892</v>
      </c>
      <c r="D65" s="115" t="s">
        <v>870</v>
      </c>
      <c r="E65" s="86" t="s">
        <v>661</v>
      </c>
      <c r="F65" s="336"/>
    </row>
    <row r="66" spans="1:6" s="113" customFormat="1" ht="20.100000000000001" customHeight="1">
      <c r="A66" s="154" t="s">
        <v>872</v>
      </c>
      <c r="B66" s="117" t="s">
        <v>893</v>
      </c>
      <c r="C66" s="511" t="s">
        <v>663</v>
      </c>
      <c r="D66" s="512"/>
      <c r="E66" s="513"/>
      <c r="F66" s="335">
        <f>SUM(F67:F70)</f>
        <v>0</v>
      </c>
    </row>
    <row r="67" spans="1:6" s="53" customFormat="1" ht="20.100000000000001" customHeight="1">
      <c r="A67" s="155"/>
      <c r="B67" s="115" t="s">
        <v>872</v>
      </c>
      <c r="C67" s="115" t="s">
        <v>893</v>
      </c>
      <c r="D67" s="115" t="s">
        <v>891</v>
      </c>
      <c r="E67" s="86" t="s">
        <v>665</v>
      </c>
      <c r="F67" s="336"/>
    </row>
    <row r="68" spans="1:6" s="53" customFormat="1" ht="20.100000000000001" customHeight="1">
      <c r="A68" s="155"/>
      <c r="B68" s="115" t="s">
        <v>872</v>
      </c>
      <c r="C68" s="115" t="s">
        <v>893</v>
      </c>
      <c r="D68" s="115" t="s">
        <v>868</v>
      </c>
      <c r="E68" s="86" t="s">
        <v>667</v>
      </c>
      <c r="F68" s="336"/>
    </row>
    <row r="69" spans="1:6" s="53" customFormat="1" ht="20.100000000000001" customHeight="1">
      <c r="A69" s="155"/>
      <c r="B69" s="115" t="s">
        <v>872</v>
      </c>
      <c r="C69" s="115" t="s">
        <v>893</v>
      </c>
      <c r="D69" s="115" t="s">
        <v>869</v>
      </c>
      <c r="E69" s="86" t="s">
        <v>669</v>
      </c>
      <c r="F69" s="336"/>
    </row>
    <row r="70" spans="1:6" s="53" customFormat="1" ht="20.100000000000001" customHeight="1">
      <c r="A70" s="155"/>
      <c r="B70" s="115" t="s">
        <v>872</v>
      </c>
      <c r="C70" s="115" t="s">
        <v>893</v>
      </c>
      <c r="D70" s="115" t="s">
        <v>894</v>
      </c>
      <c r="E70" s="86" t="s">
        <v>671</v>
      </c>
      <c r="F70" s="336"/>
    </row>
    <row r="71" spans="1:6" s="113" customFormat="1" ht="20.100000000000001" customHeight="1">
      <c r="A71" s="154" t="s">
        <v>872</v>
      </c>
      <c r="B71" s="117" t="s">
        <v>898</v>
      </c>
      <c r="C71" s="511" t="s">
        <v>673</v>
      </c>
      <c r="D71" s="512"/>
      <c r="E71" s="513"/>
      <c r="F71" s="335">
        <f>SUM(F72:F77)</f>
        <v>0</v>
      </c>
    </row>
    <row r="72" spans="1:6" s="53" customFormat="1" ht="20.100000000000001" customHeight="1">
      <c r="A72" s="155"/>
      <c r="B72" s="115" t="s">
        <v>872</v>
      </c>
      <c r="C72" s="115" t="s">
        <v>898</v>
      </c>
      <c r="D72" s="115" t="s">
        <v>891</v>
      </c>
      <c r="E72" s="86" t="s">
        <v>675</v>
      </c>
      <c r="F72" s="336"/>
    </row>
    <row r="73" spans="1:6" s="53" customFormat="1" ht="20.100000000000001" customHeight="1">
      <c r="A73" s="155"/>
      <c r="B73" s="115" t="s">
        <v>872</v>
      </c>
      <c r="C73" s="115" t="s">
        <v>898</v>
      </c>
      <c r="D73" s="115" t="s">
        <v>868</v>
      </c>
      <c r="E73" s="86" t="s">
        <v>677</v>
      </c>
      <c r="F73" s="336"/>
    </row>
    <row r="74" spans="1:6" s="53" customFormat="1" ht="20.100000000000001" customHeight="1">
      <c r="A74" s="155"/>
      <c r="B74" s="115" t="s">
        <v>872</v>
      </c>
      <c r="C74" s="115" t="s">
        <v>898</v>
      </c>
      <c r="D74" s="115" t="s">
        <v>869</v>
      </c>
      <c r="E74" s="86" t="s">
        <v>679</v>
      </c>
      <c r="F74" s="336"/>
    </row>
    <row r="75" spans="1:6" s="53" customFormat="1" ht="20.100000000000001" customHeight="1">
      <c r="A75" s="155"/>
      <c r="B75" s="115" t="s">
        <v>872</v>
      </c>
      <c r="C75" s="115" t="s">
        <v>898</v>
      </c>
      <c r="D75" s="115" t="s">
        <v>894</v>
      </c>
      <c r="E75" s="86" t="s">
        <v>681</v>
      </c>
      <c r="F75" s="336"/>
    </row>
    <row r="76" spans="1:6" s="53" customFormat="1" ht="20.100000000000001" customHeight="1">
      <c r="A76" s="155"/>
      <c r="B76" s="115" t="s">
        <v>872</v>
      </c>
      <c r="C76" s="115" t="s">
        <v>898</v>
      </c>
      <c r="D76" s="115" t="s">
        <v>870</v>
      </c>
      <c r="E76" s="86" t="s">
        <v>683</v>
      </c>
      <c r="F76" s="336"/>
    </row>
    <row r="77" spans="1:6" s="53" customFormat="1" ht="20.100000000000001" customHeight="1">
      <c r="A77" s="155"/>
      <c r="B77" s="115" t="s">
        <v>872</v>
      </c>
      <c r="C77" s="115" t="s">
        <v>898</v>
      </c>
      <c r="D77" s="115" t="s">
        <v>895</v>
      </c>
      <c r="E77" s="86" t="s">
        <v>685</v>
      </c>
      <c r="F77" s="336"/>
    </row>
    <row r="78" spans="1:6" s="113" customFormat="1" ht="20.100000000000001" customHeight="1">
      <c r="A78" s="154" t="s">
        <v>872</v>
      </c>
      <c r="B78" s="117" t="s">
        <v>899</v>
      </c>
      <c r="C78" s="511" t="s">
        <v>687</v>
      </c>
      <c r="D78" s="512"/>
      <c r="E78" s="513"/>
      <c r="F78" s="335">
        <f>SUM(F79:F87)</f>
        <v>0</v>
      </c>
    </row>
    <row r="79" spans="1:6" s="53" customFormat="1" ht="20.100000000000001" customHeight="1">
      <c r="A79" s="155"/>
      <c r="B79" s="115" t="s">
        <v>872</v>
      </c>
      <c r="C79" s="115" t="s">
        <v>899</v>
      </c>
      <c r="D79" s="115" t="s">
        <v>891</v>
      </c>
      <c r="E79" s="86" t="s">
        <v>689</v>
      </c>
      <c r="F79" s="336"/>
    </row>
    <row r="80" spans="1:6" s="53" customFormat="1" ht="20.100000000000001" customHeight="1">
      <c r="A80" s="155"/>
      <c r="B80" s="115" t="s">
        <v>872</v>
      </c>
      <c r="C80" s="115" t="s">
        <v>899</v>
      </c>
      <c r="D80" s="115" t="s">
        <v>868</v>
      </c>
      <c r="E80" s="86" t="s">
        <v>691</v>
      </c>
      <c r="F80" s="336"/>
    </row>
    <row r="81" spans="1:6" s="53" customFormat="1" ht="20.100000000000001" customHeight="1">
      <c r="A81" s="155"/>
      <c r="B81" s="115" t="s">
        <v>872</v>
      </c>
      <c r="C81" s="115" t="s">
        <v>899</v>
      </c>
      <c r="D81" s="115" t="s">
        <v>869</v>
      </c>
      <c r="E81" s="86" t="s">
        <v>693</v>
      </c>
      <c r="F81" s="336"/>
    </row>
    <row r="82" spans="1:6" s="53" customFormat="1" ht="20.100000000000001" customHeight="1">
      <c r="A82" s="155"/>
      <c r="B82" s="115" t="s">
        <v>872</v>
      </c>
      <c r="C82" s="115" t="s">
        <v>899</v>
      </c>
      <c r="D82" s="115" t="s">
        <v>894</v>
      </c>
      <c r="E82" s="86" t="s">
        <v>695</v>
      </c>
      <c r="F82" s="336"/>
    </row>
    <row r="83" spans="1:6" s="53" customFormat="1" ht="20.100000000000001" customHeight="1">
      <c r="A83" s="155"/>
      <c r="B83" s="115" t="s">
        <v>872</v>
      </c>
      <c r="C83" s="115" t="s">
        <v>899</v>
      </c>
      <c r="D83" s="115" t="s">
        <v>870</v>
      </c>
      <c r="E83" s="86" t="s">
        <v>697</v>
      </c>
      <c r="F83" s="336"/>
    </row>
    <row r="84" spans="1:6" s="53" customFormat="1" ht="20.100000000000001" customHeight="1">
      <c r="A84" s="155"/>
      <c r="B84" s="115" t="s">
        <v>872</v>
      </c>
      <c r="C84" s="115" t="s">
        <v>899</v>
      </c>
      <c r="D84" s="115" t="s">
        <v>895</v>
      </c>
      <c r="E84" s="86" t="s">
        <v>699</v>
      </c>
      <c r="F84" s="336"/>
    </row>
    <row r="85" spans="1:6" s="53" customFormat="1" ht="20.100000000000001" customHeight="1">
      <c r="A85" s="155"/>
      <c r="B85" s="115" t="s">
        <v>872</v>
      </c>
      <c r="C85" s="115" t="s">
        <v>899</v>
      </c>
      <c r="D85" s="115" t="s">
        <v>871</v>
      </c>
      <c r="E85" s="86" t="s">
        <v>701</v>
      </c>
      <c r="F85" s="336"/>
    </row>
    <row r="86" spans="1:6" s="53" customFormat="1" ht="20.100000000000001" customHeight="1">
      <c r="A86" s="155"/>
      <c r="B86" s="115" t="s">
        <v>872</v>
      </c>
      <c r="C86" s="115" t="s">
        <v>899</v>
      </c>
      <c r="D86" s="115" t="s">
        <v>896</v>
      </c>
      <c r="E86" s="86" t="s">
        <v>845</v>
      </c>
      <c r="F86" s="336"/>
    </row>
    <row r="87" spans="1:6" s="53" customFormat="1" ht="20.100000000000001" customHeight="1">
      <c r="A87" s="155"/>
      <c r="B87" s="115" t="s">
        <v>872</v>
      </c>
      <c r="C87" s="115" t="s">
        <v>899</v>
      </c>
      <c r="D87" s="115" t="s">
        <v>897</v>
      </c>
      <c r="E87" s="86" t="s">
        <v>884</v>
      </c>
      <c r="F87" s="336"/>
    </row>
    <row r="88" spans="1:6" s="113" customFormat="1" ht="20.100000000000001" customHeight="1">
      <c r="A88" s="154" t="s">
        <v>872</v>
      </c>
      <c r="B88" s="117" t="s">
        <v>900</v>
      </c>
      <c r="C88" s="511" t="s">
        <v>707</v>
      </c>
      <c r="D88" s="512"/>
      <c r="E88" s="513"/>
      <c r="F88" s="335">
        <f>SUM(F89)</f>
        <v>0</v>
      </c>
    </row>
    <row r="89" spans="1:6" s="53" customFormat="1" ht="20.100000000000001" customHeight="1">
      <c r="A89" s="155"/>
      <c r="B89" s="115" t="s">
        <v>872</v>
      </c>
      <c r="C89" s="115" t="s">
        <v>900</v>
      </c>
      <c r="D89" s="115" t="s">
        <v>891</v>
      </c>
      <c r="E89" s="86" t="s">
        <v>709</v>
      </c>
      <c r="F89" s="336"/>
    </row>
    <row r="90" spans="1:6" s="113" customFormat="1" ht="20.100000000000001" customHeight="1">
      <c r="A90" s="261" t="s">
        <v>869</v>
      </c>
      <c r="B90" s="508" t="s">
        <v>711</v>
      </c>
      <c r="C90" s="509"/>
      <c r="D90" s="509"/>
      <c r="E90" s="510"/>
      <c r="F90" s="334">
        <f>SUM(F91+F94+F101+F108+F112+F119+F121+F124+F129)</f>
        <v>0</v>
      </c>
    </row>
    <row r="91" spans="1:6" s="113" customFormat="1" ht="20.100000000000001" customHeight="1">
      <c r="A91" s="154" t="s">
        <v>892</v>
      </c>
      <c r="B91" s="117" t="s">
        <v>867</v>
      </c>
      <c r="C91" s="511" t="s">
        <v>713</v>
      </c>
      <c r="D91" s="512"/>
      <c r="E91" s="513"/>
      <c r="F91" s="335">
        <f>SUM(F92:F93)</f>
        <v>0</v>
      </c>
    </row>
    <row r="92" spans="1:6" s="53" customFormat="1" ht="20.100000000000001" customHeight="1">
      <c r="A92" s="155"/>
      <c r="B92" s="115" t="s">
        <v>892</v>
      </c>
      <c r="C92" s="115" t="s">
        <v>867</v>
      </c>
      <c r="D92" s="115" t="s">
        <v>891</v>
      </c>
      <c r="E92" s="86" t="s">
        <v>715</v>
      </c>
      <c r="F92" s="336"/>
    </row>
    <row r="93" spans="1:6" s="53" customFormat="1" ht="20.100000000000001" customHeight="1">
      <c r="A93" s="155"/>
      <c r="B93" s="115" t="s">
        <v>892</v>
      </c>
      <c r="C93" s="115" t="s">
        <v>867</v>
      </c>
      <c r="D93" s="115" t="s">
        <v>868</v>
      </c>
      <c r="E93" s="86" t="s">
        <v>717</v>
      </c>
      <c r="F93" s="336"/>
    </row>
    <row r="94" spans="1:6" s="113" customFormat="1" ht="20.100000000000001" customHeight="1">
      <c r="A94" s="154" t="s">
        <v>892</v>
      </c>
      <c r="B94" s="117" t="s">
        <v>872</v>
      </c>
      <c r="C94" s="511" t="s">
        <v>719</v>
      </c>
      <c r="D94" s="512"/>
      <c r="E94" s="513"/>
      <c r="F94" s="335">
        <f>SUM(F95:F100)</f>
        <v>0</v>
      </c>
    </row>
    <row r="95" spans="1:6" s="53" customFormat="1" ht="20.100000000000001" customHeight="1">
      <c r="A95" s="155"/>
      <c r="B95" s="115" t="s">
        <v>892</v>
      </c>
      <c r="C95" s="115" t="s">
        <v>872</v>
      </c>
      <c r="D95" s="115" t="s">
        <v>891</v>
      </c>
      <c r="E95" s="86" t="s">
        <v>721</v>
      </c>
      <c r="F95" s="336"/>
    </row>
    <row r="96" spans="1:6" s="53" customFormat="1" ht="20.100000000000001" customHeight="1">
      <c r="A96" s="155"/>
      <c r="B96" s="115" t="s">
        <v>892</v>
      </c>
      <c r="C96" s="115" t="s">
        <v>872</v>
      </c>
      <c r="D96" s="115" t="s">
        <v>868</v>
      </c>
      <c r="E96" s="86" t="s">
        <v>723</v>
      </c>
      <c r="F96" s="336"/>
    </row>
    <row r="97" spans="1:6" s="53" customFormat="1" ht="20.100000000000001" customHeight="1">
      <c r="A97" s="155"/>
      <c r="B97" s="115" t="s">
        <v>892</v>
      </c>
      <c r="C97" s="115" t="s">
        <v>872</v>
      </c>
      <c r="D97" s="115" t="s">
        <v>869</v>
      </c>
      <c r="E97" s="86" t="s">
        <v>725</v>
      </c>
      <c r="F97" s="336"/>
    </row>
    <row r="98" spans="1:6" s="53" customFormat="1" ht="20.100000000000001" customHeight="1">
      <c r="A98" s="155"/>
      <c r="B98" s="115" t="s">
        <v>892</v>
      </c>
      <c r="C98" s="115" t="s">
        <v>872</v>
      </c>
      <c r="D98" s="115" t="s">
        <v>894</v>
      </c>
      <c r="E98" s="86" t="s">
        <v>727</v>
      </c>
      <c r="F98" s="336"/>
    </row>
    <row r="99" spans="1:6" s="53" customFormat="1" ht="20.100000000000001" customHeight="1">
      <c r="A99" s="155"/>
      <c r="B99" s="115" t="s">
        <v>892</v>
      </c>
      <c r="C99" s="115" t="s">
        <v>872</v>
      </c>
      <c r="D99" s="115" t="s">
        <v>870</v>
      </c>
      <c r="E99" s="86" t="s">
        <v>729</v>
      </c>
      <c r="F99" s="336"/>
    </row>
    <row r="100" spans="1:6" s="53" customFormat="1" ht="20.100000000000001" customHeight="1">
      <c r="A100" s="155"/>
      <c r="B100" s="115" t="s">
        <v>892</v>
      </c>
      <c r="C100" s="115" t="s">
        <v>872</v>
      </c>
      <c r="D100" s="115" t="s">
        <v>895</v>
      </c>
      <c r="E100" s="86" t="s">
        <v>885</v>
      </c>
      <c r="F100" s="336"/>
    </row>
    <row r="101" spans="1:6" s="113" customFormat="1" ht="20.100000000000001" customHeight="1">
      <c r="A101" s="154" t="s">
        <v>892</v>
      </c>
      <c r="B101" s="117" t="s">
        <v>892</v>
      </c>
      <c r="C101" s="511" t="s">
        <v>733</v>
      </c>
      <c r="D101" s="512"/>
      <c r="E101" s="513"/>
      <c r="F101" s="335">
        <f>SUM(F102:F107)</f>
        <v>0</v>
      </c>
    </row>
    <row r="102" spans="1:6" s="53" customFormat="1" ht="20.100000000000001" customHeight="1">
      <c r="A102" s="155"/>
      <c r="B102" s="115" t="s">
        <v>892</v>
      </c>
      <c r="C102" s="115" t="s">
        <v>892</v>
      </c>
      <c r="D102" s="115" t="s">
        <v>891</v>
      </c>
      <c r="E102" s="86" t="s">
        <v>735</v>
      </c>
      <c r="F102" s="336"/>
    </row>
    <row r="103" spans="1:6" s="53" customFormat="1" ht="20.100000000000001" customHeight="1">
      <c r="A103" s="155"/>
      <c r="B103" s="115" t="s">
        <v>892</v>
      </c>
      <c r="C103" s="115" t="s">
        <v>892</v>
      </c>
      <c r="D103" s="115" t="s">
        <v>868</v>
      </c>
      <c r="E103" s="86" t="s">
        <v>737</v>
      </c>
      <c r="F103" s="336"/>
    </row>
    <row r="104" spans="1:6" s="53" customFormat="1" ht="20.100000000000001" customHeight="1">
      <c r="A104" s="155"/>
      <c r="B104" s="115" t="s">
        <v>892</v>
      </c>
      <c r="C104" s="115" t="s">
        <v>892</v>
      </c>
      <c r="D104" s="115" t="s">
        <v>869</v>
      </c>
      <c r="E104" s="86" t="s">
        <v>739</v>
      </c>
      <c r="F104" s="336"/>
    </row>
    <row r="105" spans="1:6" s="53" customFormat="1" ht="20.100000000000001" customHeight="1">
      <c r="A105" s="155"/>
      <c r="B105" s="115" t="s">
        <v>892</v>
      </c>
      <c r="C105" s="115" t="s">
        <v>892</v>
      </c>
      <c r="D105" s="115" t="s">
        <v>894</v>
      </c>
      <c r="E105" s="86" t="s">
        <v>741</v>
      </c>
      <c r="F105" s="336"/>
    </row>
    <row r="106" spans="1:6" s="53" customFormat="1" ht="20.100000000000001" customHeight="1">
      <c r="A106" s="155"/>
      <c r="B106" s="115" t="s">
        <v>892</v>
      </c>
      <c r="C106" s="115" t="s">
        <v>892</v>
      </c>
      <c r="D106" s="115" t="s">
        <v>870</v>
      </c>
      <c r="E106" s="86" t="s">
        <v>743</v>
      </c>
      <c r="F106" s="336"/>
    </row>
    <row r="107" spans="1:6" s="53" customFormat="1" ht="20.100000000000001" customHeight="1">
      <c r="A107" s="155"/>
      <c r="B107" s="115" t="s">
        <v>892</v>
      </c>
      <c r="C107" s="115" t="s">
        <v>892</v>
      </c>
      <c r="D107" s="115" t="s">
        <v>895</v>
      </c>
      <c r="E107" s="86" t="s">
        <v>745</v>
      </c>
      <c r="F107" s="336"/>
    </row>
    <row r="108" spans="1:6" s="113" customFormat="1" ht="20.100000000000001" customHeight="1">
      <c r="A108" s="154" t="s">
        <v>892</v>
      </c>
      <c r="B108" s="117" t="s">
        <v>893</v>
      </c>
      <c r="C108" s="511" t="s">
        <v>747</v>
      </c>
      <c r="D108" s="512"/>
      <c r="E108" s="513"/>
      <c r="F108" s="335">
        <f>SUM(F109:F111)</f>
        <v>0</v>
      </c>
    </row>
    <row r="109" spans="1:6" s="53" customFormat="1" ht="20.100000000000001" customHeight="1">
      <c r="A109" s="155"/>
      <c r="B109" s="115" t="s">
        <v>892</v>
      </c>
      <c r="C109" s="115" t="s">
        <v>893</v>
      </c>
      <c r="D109" s="115" t="s">
        <v>891</v>
      </c>
      <c r="E109" s="86" t="s">
        <v>749</v>
      </c>
      <c r="F109" s="336"/>
    </row>
    <row r="110" spans="1:6" s="53" customFormat="1" ht="20.100000000000001" customHeight="1">
      <c r="A110" s="155"/>
      <c r="B110" s="115" t="s">
        <v>892</v>
      </c>
      <c r="C110" s="115" t="s">
        <v>893</v>
      </c>
      <c r="D110" s="115" t="s">
        <v>868</v>
      </c>
      <c r="E110" s="86" t="s">
        <v>751</v>
      </c>
      <c r="F110" s="336"/>
    </row>
    <row r="111" spans="1:6" s="53" customFormat="1" ht="20.100000000000001" customHeight="1">
      <c r="A111" s="155"/>
      <c r="B111" s="115" t="s">
        <v>892</v>
      </c>
      <c r="C111" s="115" t="s">
        <v>893</v>
      </c>
      <c r="D111" s="115" t="s">
        <v>869</v>
      </c>
      <c r="E111" s="86" t="s">
        <v>753</v>
      </c>
      <c r="F111" s="336"/>
    </row>
    <row r="112" spans="1:6" s="113" customFormat="1" ht="20.100000000000001" customHeight="1">
      <c r="A112" s="154" t="s">
        <v>892</v>
      </c>
      <c r="B112" s="117" t="s">
        <v>898</v>
      </c>
      <c r="C112" s="511" t="s">
        <v>755</v>
      </c>
      <c r="D112" s="512"/>
      <c r="E112" s="513"/>
      <c r="F112" s="335">
        <f>SUM(F113:F118)</f>
        <v>0</v>
      </c>
    </row>
    <row r="113" spans="1:6" s="53" customFormat="1" ht="20.100000000000001" customHeight="1">
      <c r="A113" s="155"/>
      <c r="B113" s="115" t="s">
        <v>892</v>
      </c>
      <c r="C113" s="115" t="s">
        <v>898</v>
      </c>
      <c r="D113" s="115" t="s">
        <v>891</v>
      </c>
      <c r="E113" s="86" t="s">
        <v>757</v>
      </c>
      <c r="F113" s="336"/>
    </row>
    <row r="114" spans="1:6" s="53" customFormat="1" ht="20.100000000000001" customHeight="1">
      <c r="A114" s="155"/>
      <c r="B114" s="115" t="s">
        <v>892</v>
      </c>
      <c r="C114" s="115" t="s">
        <v>898</v>
      </c>
      <c r="D114" s="115" t="s">
        <v>868</v>
      </c>
      <c r="E114" s="86" t="s">
        <v>759</v>
      </c>
      <c r="F114" s="336"/>
    </row>
    <row r="115" spans="1:6" s="53" customFormat="1" ht="20.100000000000001" customHeight="1">
      <c r="A115" s="155"/>
      <c r="B115" s="115" t="s">
        <v>892</v>
      </c>
      <c r="C115" s="115" t="s">
        <v>898</v>
      </c>
      <c r="D115" s="115" t="s">
        <v>869</v>
      </c>
      <c r="E115" s="86" t="s">
        <v>761</v>
      </c>
      <c r="F115" s="336"/>
    </row>
    <row r="116" spans="1:6" s="53" customFormat="1" ht="20.100000000000001" customHeight="1">
      <c r="A116" s="155"/>
      <c r="B116" s="115" t="s">
        <v>892</v>
      </c>
      <c r="C116" s="115" t="s">
        <v>898</v>
      </c>
      <c r="D116" s="115" t="s">
        <v>894</v>
      </c>
      <c r="E116" s="86" t="s">
        <v>763</v>
      </c>
      <c r="F116" s="336"/>
    </row>
    <row r="117" spans="1:6" s="53" customFormat="1" ht="20.100000000000001" customHeight="1">
      <c r="A117" s="155"/>
      <c r="B117" s="115" t="s">
        <v>892</v>
      </c>
      <c r="C117" s="115" t="s">
        <v>898</v>
      </c>
      <c r="D117" s="115" t="s">
        <v>870</v>
      </c>
      <c r="E117" s="86" t="s">
        <v>886</v>
      </c>
      <c r="F117" s="336"/>
    </row>
    <row r="118" spans="1:6" s="53" customFormat="1" ht="20.100000000000001" customHeight="1">
      <c r="A118" s="155"/>
      <c r="B118" s="115" t="s">
        <v>892</v>
      </c>
      <c r="C118" s="115" t="s">
        <v>898</v>
      </c>
      <c r="D118" s="115" t="s">
        <v>895</v>
      </c>
      <c r="E118" s="86" t="s">
        <v>767</v>
      </c>
      <c r="F118" s="336"/>
    </row>
    <row r="119" spans="1:6" s="113" customFormat="1" ht="20.100000000000001" customHeight="1">
      <c r="A119" s="154" t="s">
        <v>892</v>
      </c>
      <c r="B119" s="117" t="s">
        <v>899</v>
      </c>
      <c r="C119" s="511" t="s">
        <v>887</v>
      </c>
      <c r="D119" s="512"/>
      <c r="E119" s="513"/>
      <c r="F119" s="335">
        <f>SUM(F120)</f>
        <v>0</v>
      </c>
    </row>
    <row r="120" spans="1:6" s="53" customFormat="1" ht="20.100000000000001" customHeight="1">
      <c r="A120" s="155"/>
      <c r="B120" s="115" t="s">
        <v>892</v>
      </c>
      <c r="C120" s="115" t="s">
        <v>899</v>
      </c>
      <c r="D120" s="115" t="s">
        <v>891</v>
      </c>
      <c r="E120" s="86" t="s">
        <v>771</v>
      </c>
      <c r="F120" s="336"/>
    </row>
    <row r="121" spans="1:6" s="113" customFormat="1" ht="20.100000000000001" customHeight="1">
      <c r="A121" s="154" t="s">
        <v>892</v>
      </c>
      <c r="B121" s="117" t="s">
        <v>900</v>
      </c>
      <c r="C121" s="511" t="s">
        <v>773</v>
      </c>
      <c r="D121" s="512"/>
      <c r="E121" s="513"/>
      <c r="F121" s="335">
        <f>SUM(F122:F123)</f>
        <v>0</v>
      </c>
    </row>
    <row r="122" spans="1:6" s="53" customFormat="1" ht="20.100000000000001" customHeight="1">
      <c r="A122" s="155"/>
      <c r="B122" s="115" t="s">
        <v>892</v>
      </c>
      <c r="C122" s="115" t="s">
        <v>900</v>
      </c>
      <c r="D122" s="115" t="s">
        <v>891</v>
      </c>
      <c r="E122" s="86" t="s">
        <v>775</v>
      </c>
      <c r="F122" s="336"/>
    </row>
    <row r="123" spans="1:6" s="53" customFormat="1" ht="20.100000000000001" customHeight="1">
      <c r="A123" s="155"/>
      <c r="B123" s="115" t="s">
        <v>892</v>
      </c>
      <c r="C123" s="115" t="s">
        <v>900</v>
      </c>
      <c r="D123" s="115" t="s">
        <v>868</v>
      </c>
      <c r="E123" s="86" t="s">
        <v>777</v>
      </c>
      <c r="F123" s="336"/>
    </row>
    <row r="124" spans="1:6" s="113" customFormat="1" ht="20.100000000000001" customHeight="1">
      <c r="A124" s="154" t="s">
        <v>892</v>
      </c>
      <c r="B124" s="117" t="s">
        <v>901</v>
      </c>
      <c r="C124" s="511" t="s">
        <v>888</v>
      </c>
      <c r="D124" s="512"/>
      <c r="E124" s="513"/>
      <c r="F124" s="335">
        <f>SUM(F125:F128)</f>
        <v>0</v>
      </c>
    </row>
    <row r="125" spans="1:6" s="53" customFormat="1" ht="20.100000000000001" customHeight="1">
      <c r="A125" s="155"/>
      <c r="B125" s="115" t="s">
        <v>892</v>
      </c>
      <c r="C125" s="115" t="s">
        <v>901</v>
      </c>
      <c r="D125" s="115" t="s">
        <v>891</v>
      </c>
      <c r="E125" s="86" t="s">
        <v>781</v>
      </c>
      <c r="F125" s="336"/>
    </row>
    <row r="126" spans="1:6" s="53" customFormat="1" ht="20.100000000000001" customHeight="1">
      <c r="A126" s="155"/>
      <c r="B126" s="115" t="s">
        <v>892</v>
      </c>
      <c r="C126" s="115" t="s">
        <v>901</v>
      </c>
      <c r="D126" s="115" t="s">
        <v>868</v>
      </c>
      <c r="E126" s="86" t="s">
        <v>783</v>
      </c>
      <c r="F126" s="336"/>
    </row>
    <row r="127" spans="1:6" s="53" customFormat="1" ht="20.100000000000001" customHeight="1">
      <c r="A127" s="155"/>
      <c r="B127" s="115" t="s">
        <v>892</v>
      </c>
      <c r="C127" s="115" t="s">
        <v>901</v>
      </c>
      <c r="D127" s="115" t="s">
        <v>869</v>
      </c>
      <c r="E127" s="86" t="s">
        <v>785</v>
      </c>
      <c r="F127" s="336"/>
    </row>
    <row r="128" spans="1:6" s="53" customFormat="1" ht="20.100000000000001" customHeight="1">
      <c r="A128" s="155"/>
      <c r="B128" s="115" t="s">
        <v>892</v>
      </c>
      <c r="C128" s="115" t="s">
        <v>901</v>
      </c>
      <c r="D128" s="115" t="s">
        <v>894</v>
      </c>
      <c r="E128" s="86" t="s">
        <v>787</v>
      </c>
      <c r="F128" s="336"/>
    </row>
    <row r="129" spans="1:6" s="113" customFormat="1" ht="20.100000000000001" customHeight="1">
      <c r="A129" s="154" t="s">
        <v>892</v>
      </c>
      <c r="B129" s="117" t="s">
        <v>902</v>
      </c>
      <c r="C129" s="511" t="s">
        <v>789</v>
      </c>
      <c r="D129" s="512"/>
      <c r="E129" s="513"/>
      <c r="F129" s="335">
        <f>SUM(F130:F132)</f>
        <v>0</v>
      </c>
    </row>
    <row r="130" spans="1:6" s="53" customFormat="1" ht="20.100000000000001" customHeight="1">
      <c r="A130" s="155"/>
      <c r="B130" s="115" t="s">
        <v>892</v>
      </c>
      <c r="C130" s="115" t="s">
        <v>902</v>
      </c>
      <c r="D130" s="115" t="s">
        <v>891</v>
      </c>
      <c r="E130" s="86" t="s">
        <v>791</v>
      </c>
      <c r="F130" s="336"/>
    </row>
    <row r="131" spans="1:6" s="53" customFormat="1" ht="20.100000000000001" customHeight="1">
      <c r="A131" s="155"/>
      <c r="B131" s="115" t="s">
        <v>892</v>
      </c>
      <c r="C131" s="115" t="s">
        <v>902</v>
      </c>
      <c r="D131" s="115" t="s">
        <v>868</v>
      </c>
      <c r="E131" s="86" t="s">
        <v>793</v>
      </c>
      <c r="F131" s="336"/>
    </row>
    <row r="132" spans="1:6" s="53" customFormat="1" ht="20.100000000000001" customHeight="1">
      <c r="A132" s="155"/>
      <c r="B132" s="115" t="s">
        <v>892</v>
      </c>
      <c r="C132" s="115" t="s">
        <v>902</v>
      </c>
      <c r="D132" s="115" t="s">
        <v>869</v>
      </c>
      <c r="E132" s="86" t="s">
        <v>795</v>
      </c>
      <c r="F132" s="336"/>
    </row>
    <row r="133" spans="1:6" s="113" customFormat="1" ht="20.100000000000001" customHeight="1">
      <c r="A133" s="261" t="s">
        <v>894</v>
      </c>
      <c r="B133" s="508" t="s">
        <v>797</v>
      </c>
      <c r="C133" s="509"/>
      <c r="D133" s="509"/>
      <c r="E133" s="510"/>
      <c r="F133" s="334">
        <f>SUM(F134+F137+F141+F146)</f>
        <v>0</v>
      </c>
    </row>
    <row r="134" spans="1:6" s="113" customFormat="1" ht="20.100000000000001" customHeight="1">
      <c r="A134" s="154" t="s">
        <v>893</v>
      </c>
      <c r="B134" s="117" t="s">
        <v>867</v>
      </c>
      <c r="C134" s="511" t="s">
        <v>889</v>
      </c>
      <c r="D134" s="512"/>
      <c r="E134" s="513"/>
      <c r="F134" s="335">
        <f>SUM(F135:F136)</f>
        <v>0</v>
      </c>
    </row>
    <row r="135" spans="1:6" s="53" customFormat="1" ht="20.100000000000001" customHeight="1">
      <c r="A135" s="155"/>
      <c r="B135" s="115" t="s">
        <v>893</v>
      </c>
      <c r="C135" s="115" t="s">
        <v>867</v>
      </c>
      <c r="D135" s="115" t="s">
        <v>891</v>
      </c>
      <c r="E135" s="86" t="s">
        <v>801</v>
      </c>
      <c r="F135" s="336"/>
    </row>
    <row r="136" spans="1:6" s="53" customFormat="1" ht="20.100000000000001" customHeight="1">
      <c r="A136" s="155"/>
      <c r="B136" s="115" t="s">
        <v>893</v>
      </c>
      <c r="C136" s="115" t="s">
        <v>867</v>
      </c>
      <c r="D136" s="115" t="s">
        <v>868</v>
      </c>
      <c r="E136" s="86" t="s">
        <v>803</v>
      </c>
      <c r="F136" s="336"/>
    </row>
    <row r="137" spans="1:6" s="113" customFormat="1" ht="26.25" customHeight="1">
      <c r="A137" s="154" t="s">
        <v>893</v>
      </c>
      <c r="B137" s="117" t="s">
        <v>872</v>
      </c>
      <c r="C137" s="511" t="s">
        <v>805</v>
      </c>
      <c r="D137" s="512"/>
      <c r="E137" s="513"/>
      <c r="F137" s="335">
        <f>SUM(F138:F140)</f>
        <v>0</v>
      </c>
    </row>
    <row r="138" spans="1:6" s="53" customFormat="1" ht="20.100000000000001" customHeight="1">
      <c r="A138" s="155"/>
      <c r="B138" s="115" t="s">
        <v>893</v>
      </c>
      <c r="C138" s="115" t="s">
        <v>872</v>
      </c>
      <c r="D138" s="115" t="s">
        <v>891</v>
      </c>
      <c r="E138" s="86" t="s">
        <v>807</v>
      </c>
      <c r="F138" s="336"/>
    </row>
    <row r="139" spans="1:6" s="53" customFormat="1" ht="20.100000000000001" customHeight="1">
      <c r="A139" s="155"/>
      <c r="B139" s="115" t="s">
        <v>893</v>
      </c>
      <c r="C139" s="115" t="s">
        <v>872</v>
      </c>
      <c r="D139" s="115" t="s">
        <v>868</v>
      </c>
      <c r="E139" s="86" t="s">
        <v>809</v>
      </c>
      <c r="F139" s="336"/>
    </row>
    <row r="140" spans="1:6" s="53" customFormat="1" ht="20.100000000000001" customHeight="1">
      <c r="A140" s="155"/>
      <c r="B140" s="115" t="s">
        <v>893</v>
      </c>
      <c r="C140" s="115" t="s">
        <v>872</v>
      </c>
      <c r="D140" s="115" t="s">
        <v>869</v>
      </c>
      <c r="E140" s="86" t="s">
        <v>811</v>
      </c>
      <c r="F140" s="336"/>
    </row>
    <row r="141" spans="1:6" s="113" customFormat="1" ht="20.100000000000001" customHeight="1">
      <c r="A141" s="156" t="s">
        <v>893</v>
      </c>
      <c r="B141" s="117" t="s">
        <v>892</v>
      </c>
      <c r="C141" s="511" t="s">
        <v>813</v>
      </c>
      <c r="D141" s="512"/>
      <c r="E141" s="513"/>
      <c r="F141" s="335">
        <f>SUM(F142:F145)</f>
        <v>0</v>
      </c>
    </row>
    <row r="142" spans="1:6" s="53" customFormat="1" ht="20.100000000000001" customHeight="1">
      <c r="A142" s="155"/>
      <c r="B142" s="115" t="s">
        <v>893</v>
      </c>
      <c r="C142" s="115" t="s">
        <v>892</v>
      </c>
      <c r="D142" s="115" t="s">
        <v>891</v>
      </c>
      <c r="E142" s="86" t="s">
        <v>815</v>
      </c>
      <c r="F142" s="336"/>
    </row>
    <row r="143" spans="1:6" s="53" customFormat="1" ht="20.100000000000001" customHeight="1">
      <c r="A143" s="155"/>
      <c r="B143" s="115" t="s">
        <v>893</v>
      </c>
      <c r="C143" s="115" t="s">
        <v>892</v>
      </c>
      <c r="D143" s="115" t="s">
        <v>868</v>
      </c>
      <c r="E143" s="86" t="s">
        <v>890</v>
      </c>
      <c r="F143" s="336"/>
    </row>
    <row r="144" spans="1:6" s="53" customFormat="1" ht="20.100000000000001" customHeight="1">
      <c r="A144" s="155"/>
      <c r="B144" s="115" t="s">
        <v>893</v>
      </c>
      <c r="C144" s="115" t="s">
        <v>892</v>
      </c>
      <c r="D144" s="115" t="s">
        <v>869</v>
      </c>
      <c r="E144" s="86" t="s">
        <v>819</v>
      </c>
      <c r="F144" s="336"/>
    </row>
    <row r="145" spans="1:7" s="53" customFormat="1" ht="20.100000000000001" customHeight="1">
      <c r="A145" s="155"/>
      <c r="B145" s="115" t="s">
        <v>893</v>
      </c>
      <c r="C145" s="115" t="s">
        <v>892</v>
      </c>
      <c r="D145" s="115" t="s">
        <v>894</v>
      </c>
      <c r="E145" s="86" t="s">
        <v>1123</v>
      </c>
      <c r="F145" s="336"/>
    </row>
    <row r="146" spans="1:7" s="113" customFormat="1" ht="20.100000000000001" customHeight="1">
      <c r="A146" s="154" t="s">
        <v>893</v>
      </c>
      <c r="B146" s="117" t="s">
        <v>893</v>
      </c>
      <c r="C146" s="511" t="s">
        <v>823</v>
      </c>
      <c r="D146" s="512"/>
      <c r="E146" s="513"/>
      <c r="F146" s="335">
        <f>SUM(F147)</f>
        <v>0</v>
      </c>
    </row>
    <row r="147" spans="1:7" s="53" customFormat="1" ht="20.100000000000001" customHeight="1">
      <c r="A147" s="155"/>
      <c r="B147" s="115" t="s">
        <v>893</v>
      </c>
      <c r="C147" s="115" t="s">
        <v>893</v>
      </c>
      <c r="D147" s="115" t="s">
        <v>891</v>
      </c>
      <c r="E147" s="86" t="s">
        <v>1124</v>
      </c>
      <c r="F147" s="336"/>
    </row>
    <row r="148" spans="1:7" s="53" customFormat="1" ht="3.75" customHeight="1">
      <c r="A148" s="157"/>
      <c r="B148" s="150"/>
      <c r="C148" s="150"/>
      <c r="D148" s="150"/>
      <c r="E148" s="151"/>
      <c r="F148" s="338"/>
    </row>
    <row r="149" spans="1:7" s="112" customFormat="1" ht="22.5" customHeight="1">
      <c r="A149" s="496" t="s">
        <v>0</v>
      </c>
      <c r="B149" s="497"/>
      <c r="C149" s="497"/>
      <c r="D149" s="497"/>
      <c r="E149" s="498"/>
      <c r="F149" s="337">
        <f>SUM(F5+F44+F90+F133)</f>
        <v>0</v>
      </c>
      <c r="G149" s="114"/>
    </row>
    <row r="150" spans="1:7" ht="2.25" customHeight="1">
      <c r="A150" s="26"/>
      <c r="B150" s="26"/>
      <c r="C150" s="26"/>
      <c r="D150" s="26"/>
      <c r="E150" s="27"/>
      <c r="F150" s="54"/>
    </row>
    <row r="151" spans="1:7" ht="25.5" hidden="1" customHeight="1">
      <c r="A151" s="26"/>
      <c r="B151" s="26"/>
      <c r="C151" s="26"/>
      <c r="D151" s="26"/>
      <c r="E151" s="27"/>
      <c r="F151" s="54"/>
    </row>
    <row r="152" spans="1:7" ht="25.5" hidden="1" customHeight="1">
      <c r="A152" s="26"/>
      <c r="B152" s="26"/>
      <c r="C152" s="26"/>
      <c r="D152" s="26"/>
      <c r="E152" s="27"/>
      <c r="F152" s="54"/>
    </row>
    <row r="153" spans="1:7" ht="25.5" hidden="1" customHeight="1">
      <c r="A153" s="26"/>
      <c r="B153" s="26"/>
      <c r="C153" s="26"/>
      <c r="D153" s="26"/>
      <c r="E153" s="27"/>
      <c r="F153" s="54"/>
    </row>
    <row r="154" spans="1:7" ht="25.5" hidden="1" customHeight="1">
      <c r="A154" s="26"/>
      <c r="B154" s="26"/>
      <c r="C154" s="26"/>
      <c r="D154" s="26"/>
      <c r="E154" s="27"/>
      <c r="F154" s="54"/>
    </row>
    <row r="155" spans="1:7" ht="25.5" hidden="1" customHeight="1">
      <c r="A155" s="26"/>
      <c r="B155" s="26"/>
      <c r="C155" s="26"/>
      <c r="D155" s="26"/>
      <c r="E155" s="27"/>
      <c r="F155" s="54"/>
    </row>
    <row r="156" spans="1:7" ht="25.5" hidden="1" customHeight="1">
      <c r="A156" s="26"/>
      <c r="B156" s="26"/>
      <c r="C156" s="26"/>
      <c r="D156" s="26"/>
      <c r="E156" s="27"/>
      <c r="F156" s="54"/>
    </row>
    <row r="157" spans="1:7" ht="25.5" hidden="1" customHeight="1">
      <c r="A157" s="26"/>
      <c r="B157" s="26"/>
      <c r="C157" s="26"/>
      <c r="D157" s="26"/>
      <c r="E157" s="27"/>
      <c r="F157" s="54"/>
    </row>
    <row r="158" spans="1:7" ht="25.5" hidden="1" customHeight="1">
      <c r="A158" s="26"/>
      <c r="B158" s="26"/>
      <c r="C158" s="26"/>
      <c r="D158" s="26"/>
      <c r="E158" s="28"/>
      <c r="F158" s="54"/>
    </row>
    <row r="159" spans="1:7" ht="25.5" hidden="1" customHeight="1">
      <c r="A159" s="26"/>
      <c r="B159" s="26"/>
      <c r="C159" s="26"/>
      <c r="D159" s="26"/>
      <c r="E159" s="27"/>
      <c r="F159" s="54"/>
    </row>
    <row r="160" spans="1:7" ht="25.5" hidden="1" customHeight="1">
      <c r="A160" s="26"/>
      <c r="B160" s="26"/>
      <c r="C160" s="26"/>
      <c r="D160" s="26"/>
      <c r="E160" s="27"/>
      <c r="F160" s="54"/>
    </row>
    <row r="161" spans="1:6" ht="25.5" hidden="1" customHeight="1">
      <c r="A161" s="26"/>
      <c r="B161" s="26"/>
      <c r="C161" s="26"/>
      <c r="D161" s="26"/>
      <c r="E161" s="27"/>
      <c r="F161" s="54"/>
    </row>
    <row r="162" spans="1:6" ht="25.5" hidden="1" customHeight="1">
      <c r="A162" s="26"/>
      <c r="B162" s="26"/>
      <c r="C162" s="26"/>
      <c r="D162" s="26"/>
      <c r="E162" s="28"/>
      <c r="F162" s="54"/>
    </row>
    <row r="163" spans="1:6" ht="25.5" hidden="1" customHeight="1">
      <c r="A163" s="26"/>
      <c r="B163" s="26"/>
      <c r="C163" s="26"/>
      <c r="D163" s="26"/>
      <c r="E163" s="27"/>
      <c r="F163" s="54"/>
    </row>
    <row r="164" spans="1:6" ht="25.5" hidden="1" customHeight="1">
      <c r="A164" s="26"/>
      <c r="B164" s="26"/>
      <c r="C164" s="26"/>
      <c r="D164" s="26"/>
      <c r="E164" s="27"/>
      <c r="F164" s="54"/>
    </row>
    <row r="165" spans="1:6" ht="25.5" hidden="1" customHeight="1">
      <c r="A165" s="26"/>
      <c r="B165" s="26"/>
      <c r="C165" s="26"/>
      <c r="D165" s="26"/>
      <c r="E165" s="27"/>
      <c r="F165" s="54"/>
    </row>
    <row r="166" spans="1:6" ht="25.5" hidden="1" customHeight="1">
      <c r="A166" s="26"/>
      <c r="B166" s="26"/>
      <c r="C166" s="26"/>
      <c r="D166" s="26"/>
      <c r="E166" s="27"/>
      <c r="F166" s="54"/>
    </row>
    <row r="167" spans="1:6" ht="25.5" hidden="1" customHeight="1">
      <c r="A167" s="26"/>
      <c r="B167" s="26"/>
      <c r="C167" s="26"/>
      <c r="D167" s="26"/>
      <c r="E167" s="27"/>
      <c r="F167" s="54"/>
    </row>
    <row r="168" spans="1:6" ht="25.5" hidden="1" customHeight="1">
      <c r="A168" s="26"/>
      <c r="B168" s="26"/>
      <c r="C168" s="26"/>
      <c r="D168" s="26"/>
      <c r="E168" s="27"/>
      <c r="F168" s="54"/>
    </row>
    <row r="169" spans="1:6" ht="25.5" hidden="1" customHeight="1">
      <c r="A169" s="26"/>
      <c r="B169" s="26"/>
      <c r="C169" s="26"/>
      <c r="D169" s="26"/>
      <c r="E169" s="27"/>
      <c r="F169" s="54"/>
    </row>
    <row r="170" spans="1:6" ht="25.5" hidden="1" customHeight="1">
      <c r="A170" s="26"/>
      <c r="B170" s="26"/>
      <c r="C170" s="26"/>
      <c r="D170" s="26"/>
      <c r="E170" s="27"/>
      <c r="F170" s="54"/>
    </row>
    <row r="171" spans="1:6" ht="25.5" hidden="1" customHeight="1">
      <c r="A171" s="26"/>
      <c r="B171" s="26"/>
      <c r="C171" s="26"/>
      <c r="D171" s="26"/>
      <c r="E171" s="27"/>
      <c r="F171" s="54"/>
    </row>
    <row r="172" spans="1:6" ht="25.5" hidden="1" customHeight="1">
      <c r="A172" s="26"/>
      <c r="B172" s="26"/>
      <c r="C172" s="26"/>
      <c r="D172" s="26"/>
      <c r="E172" s="28"/>
      <c r="F172" s="54"/>
    </row>
    <row r="173" spans="1:6" ht="25.5" hidden="1" customHeight="1">
      <c r="A173" s="26"/>
      <c r="B173" s="26"/>
      <c r="C173" s="26"/>
      <c r="D173" s="26"/>
      <c r="E173" s="27"/>
      <c r="F173" s="54"/>
    </row>
    <row r="174" spans="1:6" ht="25.5" hidden="1" customHeight="1">
      <c r="A174" s="26"/>
      <c r="B174" s="26"/>
      <c r="C174" s="26"/>
      <c r="D174" s="26"/>
      <c r="E174" s="27"/>
      <c r="F174" s="54"/>
    </row>
    <row r="175" spans="1:6" ht="25.5" hidden="1" customHeight="1">
      <c r="A175" s="26"/>
      <c r="B175" s="26"/>
      <c r="C175" s="26"/>
      <c r="D175" s="26"/>
      <c r="E175" s="27"/>
      <c r="F175" s="54"/>
    </row>
    <row r="176" spans="1:6" ht="25.5" hidden="1" customHeight="1">
      <c r="A176" s="26"/>
      <c r="B176" s="26"/>
      <c r="C176" s="26"/>
      <c r="D176" s="26"/>
      <c r="E176" s="27"/>
      <c r="F176" s="54"/>
    </row>
    <row r="177" spans="1:6" ht="25.5" hidden="1" customHeight="1">
      <c r="A177" s="26"/>
      <c r="B177" s="26"/>
      <c r="C177" s="26"/>
      <c r="D177" s="26"/>
      <c r="E177" s="27"/>
      <c r="F177" s="54"/>
    </row>
    <row r="178" spans="1:6" ht="25.5" hidden="1" customHeight="1">
      <c r="A178" s="26"/>
      <c r="B178" s="26"/>
      <c r="C178" s="26"/>
      <c r="D178" s="26"/>
      <c r="E178" s="27"/>
      <c r="F178" s="54"/>
    </row>
    <row r="179" spans="1:6" ht="25.5" hidden="1" customHeight="1">
      <c r="A179" s="26"/>
      <c r="B179" s="26"/>
      <c r="C179" s="26"/>
      <c r="D179" s="26"/>
      <c r="E179" s="27"/>
      <c r="F179" s="54"/>
    </row>
    <row r="180" spans="1:6" ht="25.5" hidden="1" customHeight="1">
      <c r="A180" s="26"/>
      <c r="B180" s="26"/>
      <c r="C180" s="26"/>
      <c r="D180" s="26"/>
      <c r="E180" s="27"/>
      <c r="F180" s="54"/>
    </row>
    <row r="181" spans="1:6" ht="25.5" hidden="1" customHeight="1">
      <c r="A181" s="26"/>
      <c r="B181" s="26"/>
      <c r="C181" s="26"/>
      <c r="D181" s="26"/>
      <c r="E181" s="27"/>
      <c r="F181" s="54"/>
    </row>
    <row r="182" spans="1:6" ht="25.5" hidden="1" customHeight="1">
      <c r="A182" s="26"/>
      <c r="B182" s="26"/>
      <c r="C182" s="26"/>
      <c r="D182" s="26"/>
      <c r="E182" s="28"/>
      <c r="F182" s="54"/>
    </row>
    <row r="183" spans="1:6" ht="25.5" hidden="1" customHeight="1">
      <c r="A183" s="26"/>
      <c r="B183" s="26"/>
      <c r="C183" s="26"/>
      <c r="D183" s="26"/>
      <c r="E183" s="27"/>
      <c r="F183" s="54"/>
    </row>
    <row r="184" spans="1:6" ht="25.5" hidden="1" customHeight="1">
      <c r="A184" s="26"/>
      <c r="B184" s="26"/>
      <c r="C184" s="26"/>
      <c r="D184" s="26"/>
      <c r="E184" s="27"/>
      <c r="F184" s="54"/>
    </row>
    <row r="185" spans="1:6" ht="25.5" hidden="1" customHeight="1">
      <c r="A185" s="26"/>
      <c r="B185" s="26"/>
      <c r="C185" s="26"/>
      <c r="D185" s="26"/>
      <c r="E185" s="27"/>
      <c r="F185" s="54"/>
    </row>
    <row r="186" spans="1:6" ht="25.5" hidden="1" customHeight="1">
      <c r="A186" s="26"/>
      <c r="B186" s="26"/>
      <c r="C186" s="26"/>
      <c r="D186" s="26"/>
      <c r="E186" s="27"/>
      <c r="F186" s="54"/>
    </row>
    <row r="187" spans="1:6" ht="25.5" hidden="1" customHeight="1">
      <c r="A187" s="26"/>
      <c r="B187" s="26"/>
      <c r="C187" s="26"/>
      <c r="D187" s="26"/>
      <c r="E187" s="27"/>
      <c r="F187" s="54"/>
    </row>
    <row r="188" spans="1:6" ht="25.5" hidden="1" customHeight="1">
      <c r="A188" s="26"/>
      <c r="B188" s="26"/>
      <c r="C188" s="26"/>
      <c r="D188" s="26"/>
      <c r="E188" s="27"/>
      <c r="F188" s="54"/>
    </row>
    <row r="189" spans="1:6" ht="25.5" hidden="1" customHeight="1">
      <c r="A189" s="26"/>
      <c r="B189" s="26"/>
      <c r="C189" s="26"/>
      <c r="D189" s="26"/>
      <c r="E189" s="27"/>
      <c r="F189" s="54"/>
    </row>
    <row r="190" spans="1:6" ht="25.5" hidden="1" customHeight="1">
      <c r="A190" s="26"/>
      <c r="B190" s="26"/>
      <c r="C190" s="26"/>
      <c r="D190" s="26"/>
      <c r="E190" s="28"/>
      <c r="F190" s="54"/>
    </row>
    <row r="191" spans="1:6" ht="25.5" hidden="1" customHeight="1">
      <c r="A191" s="26"/>
      <c r="B191" s="26"/>
      <c r="C191" s="26"/>
      <c r="D191" s="26"/>
      <c r="E191" s="27"/>
      <c r="F191" s="54"/>
    </row>
    <row r="192" spans="1:6" ht="25.5" hidden="1" customHeight="1">
      <c r="A192" s="26"/>
      <c r="B192" s="26"/>
      <c r="C192" s="26"/>
      <c r="D192" s="26"/>
      <c r="E192" s="27"/>
      <c r="F192" s="54"/>
    </row>
    <row r="193" spans="1:6" ht="25.5" hidden="1" customHeight="1">
      <c r="A193" s="26"/>
      <c r="B193" s="26"/>
      <c r="C193" s="26"/>
      <c r="D193" s="26"/>
      <c r="E193" s="28"/>
      <c r="F193" s="54"/>
    </row>
    <row r="194" spans="1:6" ht="25.5" hidden="1" customHeight="1">
      <c r="A194" s="26"/>
      <c r="B194" s="26"/>
      <c r="C194" s="26"/>
      <c r="D194" s="26"/>
      <c r="E194" s="27"/>
      <c r="F194" s="54"/>
    </row>
    <row r="195" spans="1:6" ht="25.5" hidden="1" customHeight="1">
      <c r="A195" s="26"/>
      <c r="B195" s="26"/>
      <c r="C195" s="26"/>
      <c r="D195" s="26"/>
      <c r="E195" s="27"/>
      <c r="F195" s="54"/>
    </row>
    <row r="196" spans="1:6" ht="25.5" hidden="1" customHeight="1">
      <c r="A196" s="26"/>
      <c r="B196" s="26"/>
      <c r="C196" s="26"/>
      <c r="D196" s="26"/>
      <c r="E196" s="27"/>
      <c r="F196" s="54"/>
    </row>
    <row r="197" spans="1:6" ht="25.5" hidden="1" customHeight="1">
      <c r="A197" s="26"/>
      <c r="B197" s="26"/>
      <c r="C197" s="26"/>
      <c r="D197" s="26"/>
      <c r="E197" s="27"/>
      <c r="F197" s="54"/>
    </row>
    <row r="198" spans="1:6" ht="25.5" hidden="1" customHeight="1">
      <c r="A198" s="26"/>
      <c r="B198" s="26"/>
      <c r="C198" s="26"/>
      <c r="D198" s="26"/>
      <c r="E198" s="27"/>
      <c r="F198" s="54"/>
    </row>
    <row r="199" spans="1:6" ht="25.5" hidden="1" customHeight="1">
      <c r="A199" s="26"/>
      <c r="B199" s="26"/>
      <c r="C199" s="26"/>
      <c r="D199" s="26"/>
      <c r="E199" s="28"/>
      <c r="F199" s="54"/>
    </row>
    <row r="200" spans="1:6" ht="25.5" hidden="1" customHeight="1">
      <c r="A200" s="26"/>
      <c r="B200" s="26"/>
      <c r="C200" s="26"/>
      <c r="D200" s="26"/>
      <c r="E200" s="27"/>
      <c r="F200" s="54"/>
    </row>
    <row r="201" spans="1:6" ht="25.5" hidden="1" customHeight="1">
      <c r="A201" s="26"/>
      <c r="B201" s="26"/>
      <c r="C201" s="26"/>
      <c r="D201" s="26"/>
      <c r="E201" s="27"/>
      <c r="F201" s="54"/>
    </row>
    <row r="202" spans="1:6" ht="25.5" hidden="1" customHeight="1">
      <c r="A202" s="26"/>
      <c r="B202" s="26"/>
      <c r="C202" s="26"/>
      <c r="D202" s="26"/>
      <c r="E202" s="27"/>
      <c r="F202" s="54"/>
    </row>
    <row r="203" spans="1:6" ht="25.5" hidden="1" customHeight="1">
      <c r="A203" s="26"/>
      <c r="B203" s="26"/>
      <c r="C203" s="26"/>
      <c r="D203" s="26"/>
      <c r="E203" s="28"/>
      <c r="F203" s="54"/>
    </row>
    <row r="204" spans="1:6" ht="25.5" hidden="1" customHeight="1">
      <c r="A204" s="26"/>
      <c r="B204" s="26"/>
      <c r="C204" s="26"/>
      <c r="D204" s="26"/>
      <c r="E204" s="27"/>
      <c r="F204" s="54"/>
    </row>
    <row r="205" spans="1:6" ht="25.5" hidden="1" customHeight="1">
      <c r="A205" s="26"/>
      <c r="B205" s="26"/>
      <c r="C205" s="26"/>
      <c r="D205" s="26"/>
      <c r="E205" s="27"/>
      <c r="F205" s="54"/>
    </row>
    <row r="206" spans="1:6" ht="25.5" hidden="1" customHeight="1">
      <c r="A206" s="26"/>
      <c r="B206" s="26"/>
      <c r="C206" s="26"/>
      <c r="D206" s="26"/>
      <c r="E206" s="27"/>
      <c r="F206" s="54"/>
    </row>
    <row r="207" spans="1:6" ht="25.5" hidden="1" customHeight="1">
      <c r="A207" s="26"/>
      <c r="B207" s="26"/>
      <c r="C207" s="26"/>
      <c r="D207" s="26"/>
      <c r="E207" s="27"/>
      <c r="F207" s="54"/>
    </row>
    <row r="208" spans="1:6" ht="25.5" hidden="1" customHeight="1">
      <c r="A208" s="26"/>
      <c r="B208" s="26"/>
      <c r="C208" s="26"/>
      <c r="D208" s="26"/>
      <c r="E208" s="27"/>
      <c r="F208" s="54"/>
    </row>
    <row r="209" spans="1:6" ht="25.5" hidden="1" customHeight="1">
      <c r="A209" s="26"/>
      <c r="B209" s="26"/>
      <c r="C209" s="26"/>
      <c r="D209" s="26"/>
      <c r="E209" s="27"/>
      <c r="F209" s="54"/>
    </row>
    <row r="210" spans="1:6" ht="25.5" hidden="1" customHeight="1">
      <c r="A210" s="26"/>
      <c r="B210" s="26"/>
      <c r="C210" s="26"/>
      <c r="D210" s="26"/>
      <c r="E210" s="27"/>
      <c r="F210" s="54"/>
    </row>
    <row r="211" spans="1:6" ht="25.5" hidden="1" customHeight="1">
      <c r="A211" s="26"/>
      <c r="B211" s="26"/>
      <c r="C211" s="26"/>
      <c r="D211" s="26"/>
      <c r="E211" s="27"/>
      <c r="F211" s="54"/>
    </row>
    <row r="212" spans="1:6" ht="25.5" hidden="1" customHeight="1">
      <c r="A212" s="26"/>
      <c r="B212" s="26"/>
      <c r="C212" s="26"/>
      <c r="D212" s="26"/>
      <c r="E212" s="27"/>
      <c r="F212" s="54"/>
    </row>
    <row r="213" spans="1:6" ht="25.5" hidden="1" customHeight="1">
      <c r="A213" s="26"/>
      <c r="B213" s="26"/>
      <c r="C213" s="26"/>
      <c r="D213" s="26"/>
      <c r="E213" s="28"/>
      <c r="F213" s="54"/>
    </row>
    <row r="214" spans="1:6" ht="25.5" hidden="1" customHeight="1">
      <c r="A214" s="26"/>
      <c r="B214" s="26"/>
      <c r="C214" s="26"/>
      <c r="D214" s="26"/>
      <c r="E214" s="28"/>
      <c r="F214" s="54"/>
    </row>
    <row r="215" spans="1:6" ht="25.5" hidden="1" customHeight="1">
      <c r="A215" s="26"/>
      <c r="B215" s="26"/>
      <c r="C215" s="26"/>
      <c r="D215" s="26"/>
      <c r="E215" s="27"/>
      <c r="F215" s="54"/>
    </row>
    <row r="216" spans="1:6" ht="25.5" hidden="1" customHeight="1">
      <c r="A216" s="26"/>
      <c r="B216" s="26"/>
      <c r="C216" s="26"/>
      <c r="D216" s="26"/>
      <c r="E216" s="27"/>
      <c r="F216" s="54"/>
    </row>
    <row r="217" spans="1:6" ht="25.5" hidden="1" customHeight="1">
      <c r="A217" s="26"/>
      <c r="B217" s="26"/>
      <c r="C217" s="26"/>
      <c r="D217" s="26"/>
      <c r="E217" s="27"/>
      <c r="F217" s="54"/>
    </row>
    <row r="218" spans="1:6" ht="25.5" hidden="1" customHeight="1">
      <c r="A218" s="26"/>
      <c r="B218" s="26"/>
      <c r="C218" s="26"/>
      <c r="D218" s="26"/>
      <c r="E218" s="27"/>
      <c r="F218" s="54"/>
    </row>
    <row r="219" spans="1:6" ht="25.5" hidden="1" customHeight="1">
      <c r="A219" s="26"/>
      <c r="B219" s="26"/>
      <c r="C219" s="26"/>
      <c r="D219" s="26"/>
      <c r="E219" s="27"/>
      <c r="F219" s="54"/>
    </row>
    <row r="220" spans="1:6" ht="25.5" hidden="1" customHeight="1">
      <c r="A220" s="26"/>
      <c r="B220" s="26"/>
      <c r="C220" s="26"/>
      <c r="D220" s="26"/>
      <c r="E220" s="27"/>
      <c r="F220" s="54"/>
    </row>
    <row r="221" spans="1:6" ht="25.5" hidden="1" customHeight="1">
      <c r="A221" s="26"/>
      <c r="B221" s="26"/>
      <c r="C221" s="26"/>
      <c r="D221" s="26"/>
      <c r="E221" s="27"/>
      <c r="F221" s="54"/>
    </row>
    <row r="222" spans="1:6" ht="25.5" hidden="1" customHeight="1">
      <c r="A222" s="26"/>
      <c r="B222" s="26"/>
      <c r="C222" s="26"/>
      <c r="D222" s="26"/>
      <c r="E222" s="27"/>
      <c r="F222" s="54"/>
    </row>
    <row r="223" spans="1:6" ht="25.5" hidden="1" customHeight="1">
      <c r="A223" s="26"/>
      <c r="B223" s="26"/>
      <c r="C223" s="26"/>
      <c r="D223" s="26"/>
      <c r="E223" s="27"/>
      <c r="F223" s="54"/>
    </row>
    <row r="224" spans="1:6" ht="25.5" hidden="1" customHeight="1">
      <c r="A224" s="26"/>
      <c r="B224" s="26"/>
      <c r="C224" s="26"/>
      <c r="D224" s="26"/>
      <c r="E224" s="28"/>
      <c r="F224" s="54"/>
    </row>
    <row r="225" spans="1:6" ht="25.5" hidden="1" customHeight="1">
      <c r="A225" s="26"/>
      <c r="B225" s="26"/>
      <c r="C225" s="26"/>
      <c r="D225" s="26"/>
      <c r="E225" s="27"/>
      <c r="F225" s="54"/>
    </row>
    <row r="226" spans="1:6" ht="25.5" hidden="1" customHeight="1">
      <c r="A226" s="26"/>
      <c r="B226" s="26"/>
      <c r="C226" s="26"/>
      <c r="D226" s="26"/>
      <c r="E226" s="27"/>
      <c r="F226" s="54"/>
    </row>
    <row r="227" spans="1:6" ht="25.5" hidden="1" customHeight="1">
      <c r="A227" s="26"/>
      <c r="B227" s="26"/>
      <c r="C227" s="26"/>
      <c r="D227" s="26"/>
      <c r="E227" s="27"/>
      <c r="F227" s="54"/>
    </row>
    <row r="228" spans="1:6" ht="25.5" hidden="1" customHeight="1">
      <c r="A228" s="26"/>
      <c r="B228" s="26"/>
      <c r="C228" s="26"/>
      <c r="D228" s="26"/>
      <c r="E228" s="27"/>
      <c r="F228" s="54"/>
    </row>
    <row r="229" spans="1:6" ht="25.5" hidden="1" customHeight="1">
      <c r="A229" s="26"/>
      <c r="B229" s="26"/>
      <c r="C229" s="26"/>
      <c r="D229" s="26"/>
      <c r="E229" s="27"/>
      <c r="F229" s="54"/>
    </row>
    <row r="230" spans="1:6" ht="25.5" hidden="1" customHeight="1">
      <c r="A230" s="26"/>
      <c r="B230" s="26"/>
      <c r="C230" s="26"/>
      <c r="D230" s="26"/>
      <c r="E230" s="27"/>
      <c r="F230" s="54"/>
    </row>
    <row r="231" spans="1:6" ht="25.5" hidden="1" customHeight="1">
      <c r="A231" s="26"/>
      <c r="B231" s="26"/>
      <c r="C231" s="26"/>
      <c r="D231" s="26"/>
      <c r="E231" s="27"/>
      <c r="F231" s="54"/>
    </row>
    <row r="232" spans="1:6" ht="25.5" hidden="1" customHeight="1">
      <c r="A232" s="26"/>
      <c r="B232" s="26"/>
      <c r="C232" s="26"/>
      <c r="D232" s="26"/>
      <c r="E232" s="27"/>
      <c r="F232" s="54"/>
    </row>
    <row r="233" spans="1:6" ht="25.5" hidden="1" customHeight="1">
      <c r="A233" s="26"/>
      <c r="B233" s="26"/>
      <c r="C233" s="26"/>
      <c r="D233" s="26"/>
      <c r="E233" s="27"/>
      <c r="F233" s="54"/>
    </row>
    <row r="234" spans="1:6" ht="25.5" hidden="1" customHeight="1">
      <c r="A234" s="26"/>
      <c r="B234" s="26"/>
      <c r="C234" s="26"/>
      <c r="D234" s="26"/>
      <c r="E234" s="28"/>
      <c r="F234" s="54"/>
    </row>
    <row r="235" spans="1:6" ht="25.5" hidden="1" customHeight="1">
      <c r="A235" s="26"/>
      <c r="B235" s="26"/>
      <c r="C235" s="26"/>
      <c r="D235" s="26"/>
      <c r="E235" s="27"/>
      <c r="F235" s="54"/>
    </row>
    <row r="236" spans="1:6" ht="25.5" hidden="1" customHeight="1">
      <c r="A236" s="26"/>
      <c r="B236" s="26"/>
      <c r="C236" s="26"/>
      <c r="D236" s="26"/>
      <c r="E236" s="27"/>
      <c r="F236" s="54"/>
    </row>
    <row r="237" spans="1:6" ht="25.5" hidden="1" customHeight="1">
      <c r="A237" s="26"/>
      <c r="B237" s="26"/>
      <c r="C237" s="26"/>
      <c r="D237" s="26"/>
      <c r="E237" s="27"/>
      <c r="F237" s="54"/>
    </row>
    <row r="238" spans="1:6" ht="25.5" hidden="1" customHeight="1">
      <c r="A238" s="26"/>
      <c r="B238" s="26"/>
      <c r="C238" s="26"/>
      <c r="D238" s="26"/>
      <c r="E238" s="27"/>
      <c r="F238" s="54"/>
    </row>
    <row r="239" spans="1:6" ht="25.5" hidden="1" customHeight="1">
      <c r="A239" s="26"/>
      <c r="B239" s="26"/>
      <c r="C239" s="26"/>
      <c r="D239" s="26"/>
      <c r="E239" s="27"/>
      <c r="F239" s="54"/>
    </row>
    <row r="240" spans="1:6" ht="25.5" hidden="1" customHeight="1">
      <c r="A240" s="26"/>
      <c r="B240" s="26"/>
      <c r="C240" s="26"/>
      <c r="D240" s="26"/>
      <c r="E240" s="27"/>
      <c r="F240" s="54"/>
    </row>
    <row r="241" spans="1:6" ht="25.5" hidden="1" customHeight="1">
      <c r="A241" s="26"/>
      <c r="B241" s="26"/>
      <c r="C241" s="26"/>
      <c r="D241" s="26"/>
      <c r="E241" s="27"/>
      <c r="F241" s="54"/>
    </row>
    <row r="242" spans="1:6" ht="25.5" hidden="1" customHeight="1">
      <c r="A242" s="26"/>
      <c r="B242" s="26"/>
      <c r="C242" s="26"/>
      <c r="D242" s="26"/>
      <c r="E242" s="27"/>
      <c r="F242" s="54"/>
    </row>
    <row r="243" spans="1:6" ht="25.5" hidden="1" customHeight="1">
      <c r="A243" s="26"/>
      <c r="B243" s="26"/>
      <c r="C243" s="26"/>
      <c r="D243" s="26"/>
      <c r="E243" s="27"/>
      <c r="F243" s="54"/>
    </row>
    <row r="244" spans="1:6" ht="25.5" hidden="1" customHeight="1">
      <c r="A244" s="26"/>
      <c r="B244" s="26"/>
      <c r="C244" s="26"/>
      <c r="D244" s="26"/>
      <c r="E244" s="28"/>
      <c r="F244" s="54"/>
    </row>
    <row r="245" spans="1:6" ht="25.5" hidden="1" customHeight="1">
      <c r="A245" s="26"/>
      <c r="B245" s="26"/>
      <c r="C245" s="26"/>
      <c r="D245" s="26"/>
      <c r="E245" s="27"/>
      <c r="F245" s="54"/>
    </row>
    <row r="246" spans="1:6" ht="25.5" hidden="1" customHeight="1">
      <c r="A246" s="26"/>
      <c r="B246" s="26"/>
      <c r="C246" s="26"/>
      <c r="D246" s="26"/>
      <c r="E246" s="27"/>
      <c r="F246" s="54"/>
    </row>
    <row r="247" spans="1:6" ht="25.5" hidden="1" customHeight="1">
      <c r="A247" s="26"/>
      <c r="B247" s="26"/>
      <c r="C247" s="26"/>
      <c r="D247" s="26"/>
      <c r="E247" s="27"/>
      <c r="F247" s="54"/>
    </row>
    <row r="248" spans="1:6" ht="25.5" hidden="1" customHeight="1">
      <c r="A248" s="26"/>
      <c r="B248" s="26"/>
      <c r="C248" s="26"/>
      <c r="D248" s="26"/>
      <c r="E248" s="27"/>
      <c r="F248" s="54"/>
    </row>
    <row r="249" spans="1:6" ht="25.5" hidden="1" customHeight="1">
      <c r="A249" s="26"/>
      <c r="B249" s="26"/>
      <c r="C249" s="26"/>
      <c r="D249" s="26"/>
      <c r="E249" s="27"/>
      <c r="F249" s="54"/>
    </row>
    <row r="250" spans="1:6" ht="25.5" hidden="1" customHeight="1">
      <c r="A250" s="26"/>
      <c r="B250" s="26"/>
      <c r="C250" s="26"/>
      <c r="D250" s="26"/>
      <c r="E250" s="27"/>
      <c r="F250" s="54"/>
    </row>
    <row r="251" spans="1:6" ht="25.5" hidden="1" customHeight="1">
      <c r="A251" s="26"/>
      <c r="B251" s="26"/>
      <c r="C251" s="26"/>
      <c r="D251" s="26"/>
      <c r="E251" s="27"/>
      <c r="F251" s="54"/>
    </row>
    <row r="252" spans="1:6" ht="25.5" hidden="1" customHeight="1">
      <c r="A252" s="26"/>
      <c r="B252" s="26"/>
      <c r="C252" s="26"/>
      <c r="D252" s="26"/>
      <c r="E252" s="27"/>
      <c r="F252" s="54"/>
    </row>
    <row r="253" spans="1:6" ht="25.5" hidden="1" customHeight="1">
      <c r="A253" s="26"/>
      <c r="B253" s="26"/>
      <c r="C253" s="26"/>
      <c r="D253" s="26"/>
      <c r="E253" s="27"/>
      <c r="F253" s="54"/>
    </row>
    <row r="254" spans="1:6" ht="25.5" hidden="1" customHeight="1">
      <c r="A254" s="26"/>
      <c r="B254" s="26"/>
      <c r="C254" s="26"/>
      <c r="D254" s="26"/>
      <c r="E254" s="28"/>
      <c r="F254" s="54"/>
    </row>
    <row r="255" spans="1:6" ht="25.5" hidden="1" customHeight="1">
      <c r="A255" s="26"/>
      <c r="B255" s="26"/>
      <c r="C255" s="26"/>
      <c r="D255" s="26"/>
      <c r="E255" s="27"/>
      <c r="F255" s="54"/>
    </row>
    <row r="256" spans="1:6" ht="25.5" hidden="1" customHeight="1">
      <c r="A256" s="26"/>
      <c r="B256" s="26"/>
      <c r="C256" s="26"/>
      <c r="D256" s="26"/>
      <c r="E256" s="27"/>
      <c r="F256" s="54"/>
    </row>
    <row r="257" spans="1:6" ht="25.5" hidden="1" customHeight="1">
      <c r="A257" s="26"/>
      <c r="B257" s="26"/>
      <c r="C257" s="26"/>
      <c r="D257" s="26"/>
      <c r="E257" s="27"/>
      <c r="F257" s="54"/>
    </row>
    <row r="258" spans="1:6" ht="25.5" hidden="1" customHeight="1">
      <c r="A258" s="26"/>
      <c r="B258" s="26"/>
      <c r="C258" s="26"/>
      <c r="D258" s="26"/>
      <c r="E258" s="27"/>
      <c r="F258" s="54"/>
    </row>
    <row r="259" spans="1:6" ht="25.5" hidden="1" customHeight="1">
      <c r="A259" s="26"/>
      <c r="B259" s="26"/>
      <c r="C259" s="26"/>
      <c r="D259" s="26"/>
      <c r="E259" s="27"/>
      <c r="F259" s="54"/>
    </row>
    <row r="260" spans="1:6" ht="25.5" hidden="1" customHeight="1">
      <c r="A260" s="26"/>
      <c r="B260" s="26"/>
      <c r="C260" s="26"/>
      <c r="D260" s="26"/>
      <c r="E260" s="27"/>
      <c r="F260" s="54"/>
    </row>
    <row r="261" spans="1:6" ht="25.5" hidden="1" customHeight="1">
      <c r="A261" s="26"/>
      <c r="B261" s="26"/>
      <c r="C261" s="26"/>
      <c r="D261" s="26"/>
      <c r="E261" s="27"/>
      <c r="F261" s="54"/>
    </row>
    <row r="262" spans="1:6" ht="25.5" hidden="1" customHeight="1">
      <c r="A262" s="26"/>
      <c r="B262" s="26"/>
      <c r="C262" s="26"/>
      <c r="D262" s="26"/>
      <c r="E262" s="27"/>
      <c r="F262" s="54"/>
    </row>
    <row r="263" spans="1:6" ht="25.5" hidden="1" customHeight="1">
      <c r="A263" s="26"/>
      <c r="B263" s="26"/>
      <c r="C263" s="26"/>
      <c r="D263" s="26"/>
      <c r="E263" s="27"/>
      <c r="F263" s="54"/>
    </row>
    <row r="264" spans="1:6" ht="25.5" hidden="1" customHeight="1">
      <c r="A264" s="26"/>
      <c r="B264" s="26"/>
      <c r="C264" s="26"/>
      <c r="D264" s="26"/>
      <c r="E264" s="28"/>
      <c r="F264" s="54"/>
    </row>
    <row r="265" spans="1:6" ht="25.5" hidden="1" customHeight="1">
      <c r="A265" s="26"/>
      <c r="B265" s="26"/>
      <c r="C265" s="26"/>
      <c r="D265" s="26"/>
      <c r="E265" s="27"/>
      <c r="F265" s="54"/>
    </row>
    <row r="266" spans="1:6" ht="25.5" hidden="1" customHeight="1">
      <c r="A266" s="26"/>
      <c r="B266" s="26"/>
      <c r="C266" s="26"/>
      <c r="D266" s="26"/>
      <c r="E266" s="27"/>
      <c r="F266" s="54"/>
    </row>
    <row r="267" spans="1:6" ht="25.5" hidden="1" customHeight="1">
      <c r="A267" s="26"/>
      <c r="B267" s="26"/>
      <c r="C267" s="26"/>
      <c r="D267" s="26"/>
      <c r="E267" s="27"/>
      <c r="F267" s="54"/>
    </row>
    <row r="268" spans="1:6" ht="25.5" hidden="1" customHeight="1">
      <c r="A268" s="26"/>
      <c r="B268" s="26"/>
      <c r="C268" s="26"/>
      <c r="D268" s="26"/>
      <c r="E268" s="27"/>
      <c r="F268" s="54"/>
    </row>
    <row r="269" spans="1:6" ht="25.5" hidden="1" customHeight="1">
      <c r="A269" s="26"/>
      <c r="B269" s="26"/>
      <c r="C269" s="26"/>
      <c r="D269" s="26"/>
      <c r="E269" s="27"/>
      <c r="F269" s="54"/>
    </row>
    <row r="270" spans="1:6" ht="25.5" hidden="1" customHeight="1">
      <c r="A270" s="26"/>
      <c r="B270" s="26"/>
      <c r="C270" s="26"/>
      <c r="D270" s="26"/>
      <c r="E270" s="27"/>
      <c r="F270" s="54"/>
    </row>
    <row r="271" spans="1:6" ht="25.5" hidden="1" customHeight="1">
      <c r="A271" s="26"/>
      <c r="B271" s="26"/>
      <c r="C271" s="26"/>
      <c r="D271" s="26"/>
      <c r="E271" s="27"/>
      <c r="F271" s="54"/>
    </row>
    <row r="272" spans="1:6" ht="25.5" hidden="1" customHeight="1">
      <c r="A272" s="26"/>
      <c r="B272" s="26"/>
      <c r="C272" s="26"/>
      <c r="D272" s="26"/>
      <c r="E272" s="28"/>
      <c r="F272" s="54"/>
    </row>
    <row r="273" spans="1:6" ht="25.5" hidden="1" customHeight="1">
      <c r="A273" s="26"/>
      <c r="B273" s="26"/>
      <c r="C273" s="26"/>
      <c r="D273" s="26"/>
      <c r="E273" s="27"/>
      <c r="F273" s="54"/>
    </row>
    <row r="274" spans="1:6" ht="25.5" hidden="1" customHeight="1">
      <c r="A274" s="26"/>
      <c r="B274" s="26"/>
      <c r="C274" s="26"/>
      <c r="D274" s="26"/>
      <c r="E274" s="27"/>
      <c r="F274" s="54"/>
    </row>
    <row r="275" spans="1:6" ht="25.5" hidden="1" customHeight="1">
      <c r="A275" s="26"/>
      <c r="B275" s="26"/>
      <c r="C275" s="26"/>
      <c r="D275" s="26"/>
      <c r="E275" s="27"/>
      <c r="F275" s="54"/>
    </row>
    <row r="276" spans="1:6" ht="25.5" hidden="1" customHeight="1">
      <c r="A276" s="26"/>
      <c r="B276" s="26"/>
      <c r="C276" s="26"/>
      <c r="D276" s="26"/>
      <c r="E276" s="27"/>
      <c r="F276" s="54"/>
    </row>
    <row r="277" spans="1:6" ht="25.5" hidden="1" customHeight="1">
      <c r="A277" s="26"/>
      <c r="B277" s="26"/>
      <c r="C277" s="26"/>
      <c r="D277" s="26"/>
      <c r="E277" s="27"/>
      <c r="F277" s="54"/>
    </row>
    <row r="278" spans="1:6" ht="25.5" hidden="1" customHeight="1">
      <c r="A278" s="26"/>
      <c r="B278" s="26"/>
      <c r="C278" s="26"/>
      <c r="D278" s="26"/>
      <c r="E278" s="27"/>
      <c r="F278" s="54"/>
    </row>
    <row r="279" spans="1:6" ht="25.5" hidden="1" customHeight="1">
      <c r="A279" s="26"/>
      <c r="B279" s="26"/>
      <c r="C279" s="26"/>
      <c r="D279" s="26"/>
      <c r="E279" s="27"/>
      <c r="F279" s="54"/>
    </row>
    <row r="280" spans="1:6" ht="25.5" hidden="1" customHeight="1">
      <c r="A280" s="26"/>
      <c r="B280" s="26"/>
      <c r="C280" s="26"/>
      <c r="D280" s="26"/>
      <c r="E280" s="27"/>
      <c r="F280" s="54"/>
    </row>
    <row r="281" spans="1:6" ht="25.5" hidden="1" customHeight="1">
      <c r="A281" s="26"/>
      <c r="B281" s="26"/>
      <c r="C281" s="26"/>
      <c r="D281" s="26"/>
      <c r="E281" s="27"/>
      <c r="F281" s="54"/>
    </row>
    <row r="282" spans="1:6" ht="25.5" hidden="1" customHeight="1">
      <c r="A282" s="26"/>
      <c r="B282" s="26"/>
      <c r="C282" s="26"/>
      <c r="D282" s="26"/>
      <c r="E282" s="28"/>
      <c r="F282" s="54"/>
    </row>
    <row r="283" spans="1:6" ht="25.5" hidden="1" customHeight="1">
      <c r="A283" s="26"/>
      <c r="B283" s="26"/>
      <c r="C283" s="26"/>
      <c r="D283" s="26"/>
      <c r="E283" s="27"/>
      <c r="F283" s="54"/>
    </row>
    <row r="284" spans="1:6" ht="25.5" hidden="1" customHeight="1">
      <c r="A284" s="26"/>
      <c r="B284" s="26"/>
      <c r="C284" s="26"/>
      <c r="D284" s="26"/>
      <c r="E284" s="27"/>
      <c r="F284" s="54"/>
    </row>
    <row r="285" spans="1:6" ht="25.5" hidden="1" customHeight="1">
      <c r="A285" s="26"/>
      <c r="B285" s="26"/>
      <c r="C285" s="26"/>
      <c r="D285" s="26"/>
      <c r="E285" s="27"/>
      <c r="F285" s="54"/>
    </row>
    <row r="286" spans="1:6" ht="25.5" hidden="1" customHeight="1">
      <c r="A286" s="26"/>
      <c r="B286" s="26"/>
      <c r="C286" s="26"/>
      <c r="D286" s="26"/>
      <c r="E286" s="27"/>
      <c r="F286" s="54"/>
    </row>
    <row r="287" spans="1:6" ht="25.5" hidden="1" customHeight="1">
      <c r="A287" s="26"/>
      <c r="B287" s="26"/>
      <c r="C287" s="26"/>
      <c r="D287" s="26"/>
      <c r="E287" s="27"/>
      <c r="F287" s="54"/>
    </row>
    <row r="288" spans="1:6" ht="25.5" hidden="1" customHeight="1">
      <c r="A288" s="26"/>
      <c r="B288" s="26"/>
      <c r="C288" s="26"/>
      <c r="D288" s="26"/>
      <c r="E288" s="28"/>
      <c r="F288" s="54"/>
    </row>
    <row r="289" spans="1:6" ht="25.5" hidden="1" customHeight="1">
      <c r="A289" s="26"/>
      <c r="B289" s="26"/>
      <c r="C289" s="26"/>
      <c r="D289" s="26"/>
      <c r="E289" s="27"/>
      <c r="F289" s="54"/>
    </row>
    <row r="290" spans="1:6" ht="25.5" hidden="1" customHeight="1">
      <c r="A290" s="26"/>
      <c r="B290" s="26"/>
      <c r="C290" s="26"/>
      <c r="D290" s="26"/>
      <c r="E290" s="27"/>
      <c r="F290" s="54"/>
    </row>
    <row r="291" spans="1:6" ht="25.5" hidden="1" customHeight="1">
      <c r="A291" s="26"/>
      <c r="B291" s="26"/>
      <c r="C291" s="26"/>
      <c r="D291" s="26"/>
      <c r="E291" s="27"/>
      <c r="F291" s="54"/>
    </row>
    <row r="292" spans="1:6" ht="25.5" hidden="1" customHeight="1">
      <c r="A292" s="26"/>
      <c r="B292" s="26"/>
      <c r="C292" s="26"/>
      <c r="D292" s="26"/>
      <c r="E292" s="27"/>
      <c r="F292" s="54"/>
    </row>
    <row r="293" spans="1:6" ht="25.5" hidden="1" customHeight="1">
      <c r="A293" s="26"/>
      <c r="B293" s="26"/>
      <c r="C293" s="26"/>
      <c r="D293" s="26"/>
      <c r="E293" s="27"/>
      <c r="F293" s="54"/>
    </row>
    <row r="294" spans="1:6" ht="25.5" hidden="1" customHeight="1">
      <c r="A294" s="26"/>
      <c r="B294" s="26"/>
      <c r="C294" s="26"/>
      <c r="D294" s="26"/>
      <c r="E294" s="27"/>
      <c r="F294" s="54"/>
    </row>
    <row r="295" spans="1:6" ht="25.5" hidden="1" customHeight="1">
      <c r="A295" s="26"/>
      <c r="B295" s="26"/>
      <c r="C295" s="26"/>
      <c r="D295" s="26"/>
      <c r="E295" s="27"/>
      <c r="F295" s="54"/>
    </row>
    <row r="296" spans="1:6" ht="25.5" hidden="1" customHeight="1">
      <c r="A296" s="26"/>
      <c r="B296" s="26"/>
      <c r="C296" s="26"/>
      <c r="D296" s="26"/>
      <c r="E296" s="28"/>
      <c r="F296" s="54"/>
    </row>
    <row r="297" spans="1:6" ht="25.5" hidden="1" customHeight="1">
      <c r="A297" s="26"/>
      <c r="B297" s="26"/>
      <c r="C297" s="26"/>
      <c r="D297" s="26"/>
      <c r="E297" s="27"/>
      <c r="F297" s="54"/>
    </row>
    <row r="298" spans="1:6" ht="25.5" hidden="1" customHeight="1">
      <c r="A298" s="26"/>
      <c r="B298" s="26"/>
      <c r="C298" s="26"/>
      <c r="D298" s="26"/>
      <c r="E298" s="27"/>
      <c r="F298" s="54"/>
    </row>
    <row r="299" spans="1:6" ht="25.5" hidden="1" customHeight="1">
      <c r="A299" s="26"/>
      <c r="B299" s="26"/>
      <c r="C299" s="26"/>
      <c r="D299" s="26"/>
      <c r="E299" s="27"/>
      <c r="F299" s="54"/>
    </row>
    <row r="300" spans="1:6" ht="25.5" hidden="1" customHeight="1">
      <c r="A300" s="26"/>
      <c r="B300" s="26"/>
      <c r="C300" s="26"/>
      <c r="D300" s="26"/>
      <c r="E300" s="27"/>
      <c r="F300" s="54"/>
    </row>
    <row r="301" spans="1:6" ht="25.5" hidden="1" customHeight="1">
      <c r="A301" s="26"/>
      <c r="B301" s="26"/>
      <c r="C301" s="26"/>
      <c r="D301" s="26"/>
      <c r="E301" s="27"/>
      <c r="F301" s="54"/>
    </row>
    <row r="302" spans="1:6" ht="25.5" hidden="1" customHeight="1">
      <c r="A302" s="26"/>
      <c r="B302" s="26"/>
      <c r="C302" s="26"/>
      <c r="D302" s="26"/>
      <c r="E302" s="27"/>
      <c r="F302" s="54"/>
    </row>
    <row r="303" spans="1:6" ht="25.5" hidden="1" customHeight="1">
      <c r="A303" s="26"/>
      <c r="B303" s="26"/>
      <c r="C303" s="26"/>
      <c r="D303" s="26"/>
      <c r="E303" s="27"/>
      <c r="F303" s="54"/>
    </row>
    <row r="304" spans="1:6" ht="25.5" hidden="1" customHeight="1">
      <c r="A304" s="26"/>
      <c r="B304" s="26"/>
      <c r="C304" s="26"/>
      <c r="D304" s="26"/>
      <c r="E304" s="27"/>
      <c r="F304" s="54"/>
    </row>
    <row r="305" spans="1:6" ht="25.5" hidden="1" customHeight="1">
      <c r="A305" s="26"/>
      <c r="B305" s="26"/>
      <c r="C305" s="26"/>
      <c r="D305" s="26"/>
      <c r="E305" s="27"/>
      <c r="F305" s="54"/>
    </row>
    <row r="306" spans="1:6" ht="25.5" hidden="1" customHeight="1">
      <c r="A306" s="26"/>
      <c r="B306" s="26"/>
      <c r="C306" s="26"/>
      <c r="D306" s="26"/>
      <c r="E306" s="27"/>
      <c r="F306" s="54"/>
    </row>
    <row r="307" spans="1:6" ht="25.5" hidden="1" customHeight="1">
      <c r="A307" s="26"/>
      <c r="B307" s="26"/>
      <c r="C307" s="26"/>
      <c r="D307" s="26"/>
      <c r="E307" s="28"/>
      <c r="F307" s="54"/>
    </row>
    <row r="308" spans="1:6" ht="25.5" hidden="1" customHeight="1">
      <c r="A308" s="26"/>
      <c r="B308" s="26"/>
      <c r="C308" s="26"/>
      <c r="D308" s="26"/>
      <c r="E308" s="27"/>
      <c r="F308" s="54"/>
    </row>
    <row r="309" spans="1:6" ht="25.5" hidden="1" customHeight="1">
      <c r="A309" s="26"/>
      <c r="B309" s="26"/>
      <c r="C309" s="26"/>
      <c r="D309" s="26"/>
      <c r="E309" s="27"/>
      <c r="F309" s="54"/>
    </row>
    <row r="310" spans="1:6" ht="25.5" hidden="1" customHeight="1">
      <c r="A310" s="26"/>
      <c r="B310" s="26"/>
      <c r="C310" s="26"/>
      <c r="D310" s="26"/>
      <c r="E310" s="27"/>
      <c r="F310" s="54"/>
    </row>
    <row r="311" spans="1:6" ht="25.5" hidden="1" customHeight="1">
      <c r="A311" s="26"/>
      <c r="B311" s="26"/>
      <c r="C311" s="26"/>
      <c r="D311" s="26"/>
      <c r="E311" s="27"/>
      <c r="F311" s="54"/>
    </row>
    <row r="312" spans="1:6" ht="25.5" hidden="1" customHeight="1">
      <c r="A312" s="26"/>
      <c r="B312" s="26"/>
      <c r="C312" s="26"/>
      <c r="D312" s="26"/>
      <c r="E312" s="27"/>
      <c r="F312" s="54"/>
    </row>
    <row r="313" spans="1:6" ht="25.5" hidden="1" customHeight="1">
      <c r="A313" s="26"/>
      <c r="B313" s="26"/>
      <c r="C313" s="26"/>
      <c r="D313" s="26"/>
      <c r="E313" s="28"/>
      <c r="F313" s="54"/>
    </row>
    <row r="314" spans="1:6" ht="25.5" hidden="1" customHeight="1">
      <c r="A314" s="26"/>
      <c r="B314" s="26"/>
      <c r="C314" s="26"/>
      <c r="D314" s="26"/>
      <c r="E314" s="27"/>
      <c r="F314" s="54"/>
    </row>
    <row r="315" spans="1:6" ht="25.5" hidden="1" customHeight="1">
      <c r="A315" s="26"/>
      <c r="B315" s="26"/>
      <c r="C315" s="26"/>
      <c r="D315" s="26"/>
      <c r="E315" s="27"/>
      <c r="F315" s="54"/>
    </row>
    <row r="316" spans="1:6" ht="25.5" hidden="1" customHeight="1">
      <c r="A316" s="26"/>
      <c r="B316" s="26"/>
      <c r="C316" s="26"/>
      <c r="D316" s="26"/>
      <c r="E316" s="27"/>
      <c r="F316" s="54"/>
    </row>
    <row r="317" spans="1:6" ht="25.5" hidden="1" customHeight="1">
      <c r="A317" s="26"/>
      <c r="B317" s="26"/>
      <c r="C317" s="26"/>
      <c r="D317" s="26"/>
      <c r="E317" s="27"/>
      <c r="F317" s="54"/>
    </row>
    <row r="318" spans="1:6" ht="25.5" hidden="1" customHeight="1">
      <c r="A318" s="26"/>
      <c r="B318" s="26"/>
      <c r="C318" s="26"/>
      <c r="D318" s="26"/>
      <c r="E318" s="27"/>
      <c r="F318" s="54"/>
    </row>
    <row r="319" spans="1:6" ht="25.5" hidden="1" customHeight="1">
      <c r="A319" s="26"/>
      <c r="B319" s="26"/>
      <c r="C319" s="26"/>
      <c r="D319" s="26"/>
      <c r="E319" s="27"/>
      <c r="F319" s="54"/>
    </row>
    <row r="320" spans="1:6" ht="25.5" hidden="1" customHeight="1">
      <c r="A320" s="26"/>
      <c r="B320" s="26"/>
      <c r="C320" s="26"/>
      <c r="D320" s="26"/>
      <c r="E320" s="27"/>
      <c r="F320" s="54"/>
    </row>
    <row r="321" spans="1:6" ht="25.5" hidden="1" customHeight="1">
      <c r="A321" s="26"/>
      <c r="B321" s="26"/>
      <c r="C321" s="26"/>
      <c r="D321" s="26"/>
      <c r="E321" s="28"/>
      <c r="F321" s="54"/>
    </row>
    <row r="322" spans="1:6" ht="25.5" hidden="1" customHeight="1">
      <c r="A322" s="26"/>
      <c r="B322" s="26"/>
      <c r="C322" s="26"/>
      <c r="D322" s="26"/>
      <c r="E322" s="27"/>
      <c r="F322" s="54"/>
    </row>
    <row r="323" spans="1:6" ht="25.5" hidden="1" customHeight="1">
      <c r="A323" s="26"/>
      <c r="B323" s="26"/>
      <c r="C323" s="26"/>
      <c r="D323" s="26"/>
      <c r="E323" s="27"/>
      <c r="F323" s="54"/>
    </row>
    <row r="324" spans="1:6" ht="25.5" hidden="1" customHeight="1">
      <c r="A324" s="26"/>
      <c r="B324" s="26"/>
      <c r="C324" s="26"/>
      <c r="D324" s="26"/>
      <c r="E324" s="27"/>
      <c r="F324" s="54"/>
    </row>
    <row r="325" spans="1:6" ht="25.5" hidden="1" customHeight="1">
      <c r="A325" s="26"/>
      <c r="B325" s="26"/>
      <c r="C325" s="26"/>
      <c r="D325" s="26"/>
      <c r="E325" s="27"/>
      <c r="F325" s="54"/>
    </row>
    <row r="326" spans="1:6" ht="25.5" hidden="1" customHeight="1">
      <c r="A326" s="26"/>
      <c r="B326" s="26"/>
      <c r="C326" s="26"/>
      <c r="D326" s="26"/>
      <c r="E326" s="27"/>
      <c r="F326" s="54"/>
    </row>
    <row r="327" spans="1:6" ht="25.5" hidden="1" customHeight="1">
      <c r="A327" s="26"/>
      <c r="B327" s="26"/>
      <c r="C327" s="26"/>
      <c r="D327" s="26"/>
      <c r="E327" s="27"/>
      <c r="F327" s="54"/>
    </row>
    <row r="328" spans="1:6" ht="25.5" hidden="1" customHeight="1">
      <c r="A328" s="26"/>
      <c r="B328" s="26"/>
      <c r="C328" s="26"/>
      <c r="D328" s="26"/>
      <c r="E328" s="27"/>
      <c r="F328" s="54"/>
    </row>
    <row r="329" spans="1:6" ht="25.5" hidden="1" customHeight="1">
      <c r="A329" s="26"/>
      <c r="B329" s="26"/>
      <c r="C329" s="26"/>
      <c r="D329" s="26"/>
      <c r="E329" s="27"/>
      <c r="F329" s="54"/>
    </row>
    <row r="330" spans="1:6" ht="25.5" hidden="1" customHeight="1">
      <c r="A330" s="26"/>
      <c r="B330" s="26"/>
      <c r="C330" s="26"/>
      <c r="D330" s="26"/>
      <c r="E330" s="28"/>
      <c r="F330" s="54"/>
    </row>
    <row r="331" spans="1:6" ht="25.5" hidden="1" customHeight="1">
      <c r="A331" s="26"/>
      <c r="B331" s="26"/>
      <c r="C331" s="26"/>
      <c r="D331" s="26"/>
      <c r="E331" s="27"/>
      <c r="F331" s="54"/>
    </row>
    <row r="332" spans="1:6" ht="25.5" hidden="1" customHeight="1">
      <c r="A332" s="26"/>
      <c r="B332" s="26"/>
      <c r="C332" s="26"/>
      <c r="D332" s="26"/>
      <c r="E332" s="27"/>
      <c r="F332" s="54"/>
    </row>
    <row r="333" spans="1:6" ht="25.5" hidden="1" customHeight="1">
      <c r="A333" s="26"/>
      <c r="B333" s="26"/>
      <c r="C333" s="26"/>
      <c r="D333" s="26"/>
      <c r="E333" s="28"/>
      <c r="F333" s="54"/>
    </row>
    <row r="334" spans="1:6" ht="25.5" hidden="1" customHeight="1">
      <c r="A334" s="26"/>
      <c r="B334" s="26"/>
      <c r="C334" s="26"/>
      <c r="D334" s="26"/>
      <c r="E334" s="27"/>
      <c r="F334" s="54"/>
    </row>
    <row r="335" spans="1:6" ht="25.5" hidden="1" customHeight="1">
      <c r="A335" s="26"/>
      <c r="B335" s="26"/>
      <c r="C335" s="26"/>
      <c r="D335" s="26"/>
      <c r="E335" s="27"/>
      <c r="F335" s="54"/>
    </row>
    <row r="336" spans="1:6" ht="25.5" hidden="1" customHeight="1">
      <c r="A336" s="26"/>
      <c r="B336" s="26"/>
      <c r="C336" s="26"/>
      <c r="D336" s="26"/>
      <c r="E336" s="27"/>
      <c r="F336" s="54"/>
    </row>
    <row r="337" spans="1:6" ht="25.5" hidden="1" customHeight="1">
      <c r="A337" s="26"/>
      <c r="B337" s="26"/>
      <c r="C337" s="26"/>
      <c r="D337" s="26"/>
      <c r="E337" s="27"/>
      <c r="F337" s="54"/>
    </row>
    <row r="338" spans="1:6" ht="25.5" hidden="1" customHeight="1">
      <c r="A338" s="26"/>
      <c r="B338" s="26"/>
      <c r="C338" s="26"/>
      <c r="D338" s="26"/>
      <c r="E338" s="27"/>
      <c r="F338" s="54"/>
    </row>
    <row r="339" spans="1:6" ht="25.5" hidden="1" customHeight="1">
      <c r="A339" s="26"/>
      <c r="B339" s="26"/>
      <c r="C339" s="26"/>
      <c r="D339" s="26"/>
      <c r="E339" s="27"/>
      <c r="F339" s="54"/>
    </row>
    <row r="340" spans="1:6" ht="25.5" hidden="1" customHeight="1">
      <c r="A340" s="26"/>
      <c r="B340" s="26"/>
      <c r="C340" s="26"/>
      <c r="D340" s="26"/>
      <c r="E340" s="28"/>
      <c r="F340" s="54"/>
    </row>
    <row r="341" spans="1:6" ht="25.5" hidden="1" customHeight="1">
      <c r="A341" s="26"/>
      <c r="B341" s="26"/>
      <c r="C341" s="26"/>
      <c r="D341" s="26"/>
      <c r="E341" s="27"/>
      <c r="F341" s="54"/>
    </row>
    <row r="342" spans="1:6" ht="25.5" hidden="1" customHeight="1">
      <c r="A342" s="26"/>
      <c r="B342" s="26"/>
      <c r="C342" s="26"/>
      <c r="D342" s="26"/>
      <c r="E342" s="27"/>
      <c r="F342" s="54"/>
    </row>
    <row r="343" spans="1:6" ht="25.5" hidden="1" customHeight="1">
      <c r="A343" s="26"/>
      <c r="B343" s="26"/>
      <c r="C343" s="26"/>
      <c r="D343" s="26"/>
      <c r="E343" s="27"/>
      <c r="F343" s="54"/>
    </row>
    <row r="344" spans="1:6" ht="25.5" hidden="1" customHeight="1">
      <c r="A344" s="26"/>
      <c r="B344" s="26"/>
      <c r="C344" s="26"/>
      <c r="D344" s="26"/>
      <c r="E344" s="28"/>
      <c r="F344" s="54"/>
    </row>
    <row r="345" spans="1:6" ht="25.5" hidden="1" customHeight="1">
      <c r="A345" s="26"/>
      <c r="B345" s="26"/>
      <c r="C345" s="26"/>
      <c r="D345" s="26"/>
      <c r="E345" s="28"/>
      <c r="F345" s="54"/>
    </row>
    <row r="346" spans="1:6" ht="25.5" hidden="1" customHeight="1">
      <c r="A346" s="26"/>
      <c r="B346" s="26"/>
      <c r="C346" s="26"/>
      <c r="D346" s="26"/>
      <c r="E346" s="27"/>
      <c r="F346" s="54"/>
    </row>
    <row r="347" spans="1:6" ht="25.5" hidden="1" customHeight="1">
      <c r="A347" s="26"/>
      <c r="B347" s="26"/>
      <c r="C347" s="26"/>
      <c r="D347" s="26"/>
      <c r="E347" s="27"/>
      <c r="F347" s="54"/>
    </row>
    <row r="348" spans="1:6" ht="25.5" hidden="1" customHeight="1">
      <c r="A348" s="26"/>
      <c r="B348" s="26"/>
      <c r="C348" s="26"/>
      <c r="D348" s="26"/>
      <c r="E348" s="27"/>
      <c r="F348" s="54"/>
    </row>
    <row r="349" spans="1:6" ht="25.5" hidden="1" customHeight="1">
      <c r="A349" s="26"/>
      <c r="B349" s="26"/>
      <c r="C349" s="26"/>
      <c r="D349" s="26"/>
      <c r="E349" s="27"/>
      <c r="F349" s="54"/>
    </row>
    <row r="350" spans="1:6" ht="25.5" hidden="1" customHeight="1">
      <c r="A350" s="26"/>
      <c r="B350" s="26"/>
      <c r="C350" s="26"/>
      <c r="D350" s="26"/>
      <c r="E350" s="27"/>
      <c r="F350" s="54"/>
    </row>
    <row r="351" spans="1:6" ht="25.5" hidden="1" customHeight="1">
      <c r="A351" s="26"/>
      <c r="B351" s="26"/>
      <c r="C351" s="26"/>
      <c r="D351" s="26"/>
      <c r="E351" s="27"/>
      <c r="F351" s="54"/>
    </row>
    <row r="352" spans="1:6" ht="25.5" hidden="1" customHeight="1">
      <c r="A352" s="26"/>
      <c r="B352" s="26"/>
      <c r="C352" s="26"/>
      <c r="D352" s="26"/>
      <c r="E352" s="28"/>
      <c r="F352" s="54"/>
    </row>
    <row r="353" spans="1:6" ht="25.5" hidden="1" customHeight="1">
      <c r="A353" s="26"/>
      <c r="B353" s="26"/>
      <c r="C353" s="26"/>
      <c r="D353" s="26"/>
      <c r="E353" s="27"/>
      <c r="F353" s="54"/>
    </row>
    <row r="354" spans="1:6" ht="25.5" hidden="1" customHeight="1">
      <c r="A354" s="26"/>
      <c r="B354" s="26"/>
      <c r="C354" s="26"/>
      <c r="D354" s="26"/>
      <c r="E354" s="27"/>
      <c r="F354" s="54"/>
    </row>
    <row r="355" spans="1:6" ht="25.5" hidden="1" customHeight="1">
      <c r="A355" s="26"/>
      <c r="B355" s="26"/>
      <c r="C355" s="26"/>
      <c r="D355" s="26"/>
      <c r="E355" s="27"/>
      <c r="F355" s="54"/>
    </row>
    <row r="356" spans="1:6" ht="25.5" hidden="1" customHeight="1">
      <c r="A356" s="26"/>
      <c r="B356" s="26"/>
      <c r="C356" s="26"/>
      <c r="D356" s="26"/>
      <c r="E356" s="27"/>
      <c r="F356" s="54"/>
    </row>
    <row r="357" spans="1:6" ht="25.5" hidden="1" customHeight="1">
      <c r="A357" s="26"/>
      <c r="B357" s="26"/>
      <c r="C357" s="26"/>
      <c r="D357" s="26"/>
      <c r="E357" s="28"/>
      <c r="F357" s="54"/>
    </row>
    <row r="358" spans="1:6" ht="25.5" hidden="1" customHeight="1">
      <c r="A358" s="26"/>
      <c r="B358" s="26"/>
      <c r="C358" s="26"/>
      <c r="D358" s="26"/>
      <c r="E358" s="27"/>
      <c r="F358" s="54"/>
    </row>
    <row r="359" spans="1:6" ht="25.5" hidden="1" customHeight="1">
      <c r="A359" s="26"/>
      <c r="B359" s="26"/>
      <c r="C359" s="26"/>
      <c r="D359" s="26"/>
      <c r="E359" s="27"/>
      <c r="F359" s="54"/>
    </row>
    <row r="360" spans="1:6" ht="25.5" hidden="1" customHeight="1">
      <c r="A360" s="26"/>
      <c r="B360" s="26"/>
      <c r="C360" s="26"/>
      <c r="D360" s="26"/>
      <c r="E360" s="28"/>
      <c r="F360" s="54"/>
    </row>
    <row r="361" spans="1:6" ht="25.5" hidden="1" customHeight="1">
      <c r="A361" s="26"/>
      <c r="B361" s="26"/>
      <c r="C361" s="26"/>
      <c r="D361" s="26"/>
      <c r="E361" s="27"/>
      <c r="F361" s="54"/>
    </row>
    <row r="362" spans="1:6" ht="25.5" hidden="1" customHeight="1">
      <c r="A362" s="26"/>
      <c r="B362" s="26"/>
      <c r="C362" s="26"/>
      <c r="D362" s="26"/>
      <c r="E362" s="27"/>
      <c r="F362" s="54"/>
    </row>
    <row r="363" spans="1:6" ht="25.5" hidden="1" customHeight="1">
      <c r="A363" s="26"/>
      <c r="B363" s="26"/>
      <c r="C363" s="26"/>
      <c r="D363" s="26"/>
      <c r="E363" s="27"/>
      <c r="F363" s="54"/>
    </row>
    <row r="364" spans="1:6" ht="25.5" hidden="1" customHeight="1">
      <c r="A364" s="26"/>
      <c r="B364" s="26"/>
      <c r="C364" s="26"/>
      <c r="D364" s="26"/>
      <c r="E364" s="27"/>
      <c r="F364" s="54"/>
    </row>
    <row r="365" spans="1:6" ht="25.5" hidden="1" customHeight="1">
      <c r="A365" s="26"/>
      <c r="B365" s="26"/>
      <c r="C365" s="26"/>
      <c r="D365" s="26"/>
      <c r="E365" s="27"/>
      <c r="F365" s="54"/>
    </row>
    <row r="366" spans="1:6" ht="25.5" hidden="1" customHeight="1">
      <c r="A366" s="26"/>
      <c r="B366" s="26"/>
      <c r="C366" s="26"/>
      <c r="D366" s="26"/>
      <c r="E366" s="27"/>
      <c r="F366" s="54"/>
    </row>
    <row r="367" spans="1:6" ht="25.5" hidden="1" customHeight="1">
      <c r="A367" s="26"/>
      <c r="B367" s="26"/>
      <c r="C367" s="26"/>
      <c r="D367" s="26"/>
      <c r="E367" s="28"/>
      <c r="F367" s="54"/>
    </row>
    <row r="368" spans="1:6" ht="25.5" hidden="1" customHeight="1">
      <c r="A368" s="26"/>
      <c r="B368" s="26"/>
      <c r="C368" s="26"/>
      <c r="D368" s="26"/>
      <c r="E368" s="27"/>
      <c r="F368" s="54"/>
    </row>
    <row r="369" spans="1:6" ht="25.5" hidden="1" customHeight="1">
      <c r="A369" s="26"/>
      <c r="B369" s="26"/>
      <c r="C369" s="26"/>
      <c r="D369" s="26"/>
      <c r="E369" s="28"/>
      <c r="F369" s="54"/>
    </row>
    <row r="370" spans="1:6" ht="25.5" hidden="1" customHeight="1">
      <c r="A370" s="26"/>
      <c r="B370" s="26"/>
      <c r="C370" s="26"/>
      <c r="D370" s="26"/>
      <c r="E370" s="27"/>
      <c r="F370" s="54"/>
    </row>
    <row r="371" spans="1:6" ht="25.5" hidden="1" customHeight="1">
      <c r="A371" s="26"/>
      <c r="B371" s="26"/>
      <c r="C371" s="26"/>
      <c r="D371" s="26"/>
      <c r="E371" s="27"/>
      <c r="F371" s="54"/>
    </row>
    <row r="372" spans="1:6" ht="25.5" hidden="1" customHeight="1">
      <c r="A372" s="26"/>
      <c r="B372" s="26"/>
      <c r="C372" s="26"/>
      <c r="D372" s="26"/>
      <c r="E372" s="27"/>
      <c r="F372" s="54"/>
    </row>
    <row r="373" spans="1:6" ht="25.5" hidden="1" customHeight="1">
      <c r="A373" s="26"/>
      <c r="B373" s="26"/>
      <c r="C373" s="26"/>
      <c r="D373" s="26"/>
      <c r="E373" s="27"/>
      <c r="F373" s="54"/>
    </row>
    <row r="374" spans="1:6" ht="25.5" hidden="1" customHeight="1">
      <c r="A374" s="26"/>
      <c r="B374" s="26"/>
      <c r="C374" s="26"/>
      <c r="D374" s="26"/>
      <c r="E374" s="27"/>
      <c r="F374" s="54"/>
    </row>
    <row r="375" spans="1:6" ht="25.5" hidden="1" customHeight="1">
      <c r="A375" s="26"/>
      <c r="B375" s="26"/>
      <c r="C375" s="26"/>
      <c r="D375" s="26"/>
      <c r="E375" s="27"/>
      <c r="F375" s="54"/>
    </row>
    <row r="376" spans="1:6" ht="25.5" hidden="1" customHeight="1">
      <c r="A376" s="26"/>
      <c r="B376" s="26"/>
      <c r="C376" s="26"/>
      <c r="D376" s="26"/>
      <c r="E376" s="27"/>
      <c r="F376" s="54"/>
    </row>
    <row r="377" spans="1:6" ht="25.5" hidden="1" customHeight="1">
      <c r="A377" s="26"/>
      <c r="B377" s="26"/>
      <c r="C377" s="26"/>
      <c r="D377" s="26"/>
      <c r="E377" s="27"/>
      <c r="F377" s="54"/>
    </row>
    <row r="378" spans="1:6" ht="25.5" hidden="1" customHeight="1">
      <c r="A378" s="26"/>
      <c r="B378" s="26"/>
      <c r="C378" s="26"/>
      <c r="D378" s="26"/>
      <c r="E378" s="28"/>
      <c r="F378" s="54"/>
    </row>
    <row r="379" spans="1:6" ht="25.5" hidden="1" customHeight="1">
      <c r="A379" s="26"/>
      <c r="B379" s="26"/>
      <c r="C379" s="26"/>
      <c r="D379" s="26"/>
      <c r="E379" s="27"/>
      <c r="F379" s="54"/>
    </row>
    <row r="380" spans="1:6" ht="25.5" hidden="1" customHeight="1">
      <c r="A380" s="26"/>
      <c r="B380" s="26"/>
      <c r="C380" s="26"/>
      <c r="D380" s="26"/>
      <c r="E380" s="27"/>
      <c r="F380" s="54"/>
    </row>
    <row r="381" spans="1:6" ht="25.5" hidden="1" customHeight="1">
      <c r="A381" s="26"/>
      <c r="B381" s="26"/>
      <c r="C381" s="26"/>
      <c r="D381" s="26"/>
      <c r="E381" s="27"/>
      <c r="F381" s="54"/>
    </row>
    <row r="382" spans="1:6" ht="25.5" hidden="1" customHeight="1">
      <c r="A382" s="26"/>
      <c r="B382" s="26"/>
      <c r="C382" s="26"/>
      <c r="D382" s="26"/>
      <c r="E382" s="27"/>
      <c r="F382" s="54"/>
    </row>
    <row r="383" spans="1:6" ht="25.5" hidden="1" customHeight="1">
      <c r="A383" s="26"/>
      <c r="B383" s="26"/>
      <c r="C383" s="26"/>
      <c r="D383" s="26"/>
      <c r="E383" s="27"/>
      <c r="F383" s="54"/>
    </row>
    <row r="384" spans="1:6" ht="25.5" hidden="1" customHeight="1">
      <c r="A384" s="26"/>
      <c r="B384" s="26"/>
      <c r="C384" s="26"/>
      <c r="D384" s="26"/>
      <c r="E384" s="27"/>
      <c r="F384" s="54"/>
    </row>
    <row r="385" spans="1:6" ht="25.5" hidden="1" customHeight="1">
      <c r="A385" s="26"/>
      <c r="B385" s="26"/>
      <c r="C385" s="26"/>
      <c r="D385" s="26"/>
      <c r="E385" s="27"/>
      <c r="F385" s="54"/>
    </row>
    <row r="386" spans="1:6" ht="25.5" hidden="1" customHeight="1">
      <c r="A386" s="26"/>
      <c r="B386" s="26"/>
      <c r="C386" s="26"/>
      <c r="D386" s="26"/>
      <c r="E386" s="27"/>
      <c r="F386" s="54"/>
    </row>
    <row r="387" spans="1:6" ht="25.5" hidden="1" customHeight="1">
      <c r="A387" s="26"/>
      <c r="B387" s="26"/>
      <c r="C387" s="26"/>
      <c r="D387" s="26"/>
      <c r="E387" s="27"/>
      <c r="F387" s="54"/>
    </row>
    <row r="388" spans="1:6" ht="25.5" hidden="1" customHeight="1">
      <c r="A388" s="26"/>
      <c r="B388" s="26"/>
      <c r="C388" s="26"/>
      <c r="D388" s="26"/>
      <c r="E388" s="28"/>
      <c r="F388" s="54"/>
    </row>
    <row r="389" spans="1:6" ht="25.5" hidden="1" customHeight="1">
      <c r="A389" s="26"/>
      <c r="B389" s="26"/>
      <c r="C389" s="26"/>
      <c r="D389" s="26"/>
      <c r="E389" s="27"/>
      <c r="F389" s="54"/>
    </row>
    <row r="390" spans="1:6" ht="25.5" hidden="1" customHeight="1">
      <c r="A390" s="26"/>
      <c r="B390" s="26"/>
      <c r="C390" s="26"/>
      <c r="D390" s="26"/>
      <c r="E390" s="27"/>
      <c r="F390" s="54"/>
    </row>
    <row r="391" spans="1:6" ht="25.5" hidden="1" customHeight="1">
      <c r="A391" s="26"/>
      <c r="B391" s="26"/>
      <c r="C391" s="26"/>
      <c r="D391" s="26"/>
      <c r="E391" s="27"/>
      <c r="F391" s="54"/>
    </row>
    <row r="392" spans="1:6" ht="25.5" hidden="1" customHeight="1">
      <c r="A392" s="26"/>
      <c r="B392" s="26"/>
      <c r="C392" s="26"/>
      <c r="D392" s="26"/>
      <c r="E392" s="27"/>
      <c r="F392" s="54"/>
    </row>
    <row r="393" spans="1:6" ht="25.5" hidden="1" customHeight="1">
      <c r="A393" s="26"/>
      <c r="B393" s="26"/>
      <c r="C393" s="26"/>
      <c r="D393" s="26"/>
      <c r="E393" s="28"/>
      <c r="F393" s="54"/>
    </row>
    <row r="394" spans="1:6" ht="25.5" hidden="1" customHeight="1">
      <c r="A394" s="26"/>
      <c r="B394" s="26"/>
      <c r="C394" s="26"/>
      <c r="D394" s="26"/>
      <c r="E394" s="27"/>
      <c r="F394" s="54"/>
    </row>
    <row r="395" spans="1:6" ht="25.5" hidden="1" customHeight="1">
      <c r="A395" s="26"/>
      <c r="B395" s="26"/>
      <c r="C395" s="26"/>
      <c r="D395" s="26"/>
      <c r="E395" s="27"/>
      <c r="F395" s="54"/>
    </row>
    <row r="396" spans="1:6" ht="25.5" hidden="1" customHeight="1">
      <c r="A396" s="26"/>
      <c r="B396" s="26"/>
      <c r="C396" s="26"/>
      <c r="D396" s="26"/>
      <c r="E396" s="27"/>
      <c r="F396" s="54"/>
    </row>
    <row r="397" spans="1:6" ht="25.5" hidden="1" customHeight="1">
      <c r="A397" s="26"/>
      <c r="B397" s="26"/>
      <c r="C397" s="26"/>
      <c r="D397" s="26"/>
      <c r="E397" s="27"/>
      <c r="F397" s="54"/>
    </row>
    <row r="398" spans="1:6" ht="25.5" hidden="1" customHeight="1">
      <c r="A398" s="26"/>
      <c r="B398" s="26"/>
      <c r="C398" s="26"/>
      <c r="D398" s="26"/>
      <c r="E398" s="27"/>
      <c r="F398" s="54"/>
    </row>
    <row r="399" spans="1:6" ht="25.5" hidden="1" customHeight="1">
      <c r="A399" s="26"/>
      <c r="B399" s="26"/>
      <c r="C399" s="26"/>
      <c r="D399" s="26"/>
      <c r="E399" s="27"/>
      <c r="F399" s="54"/>
    </row>
    <row r="400" spans="1:6" ht="25.5" hidden="1" customHeight="1">
      <c r="A400" s="26"/>
      <c r="B400" s="26"/>
      <c r="C400" s="26"/>
      <c r="D400" s="26"/>
      <c r="E400" s="27"/>
      <c r="F400" s="54"/>
    </row>
    <row r="401" spans="1:6" ht="25.5" hidden="1" customHeight="1">
      <c r="A401" s="26"/>
      <c r="B401" s="26"/>
      <c r="C401" s="26"/>
      <c r="D401" s="26"/>
      <c r="E401" s="27"/>
      <c r="F401" s="54"/>
    </row>
    <row r="402" spans="1:6" ht="25.5" hidden="1" customHeight="1">
      <c r="A402" s="26"/>
      <c r="B402" s="26"/>
      <c r="C402" s="26"/>
      <c r="D402" s="26"/>
      <c r="E402" s="27"/>
      <c r="F402" s="54"/>
    </row>
    <row r="403" spans="1:6" ht="25.5" hidden="1" customHeight="1">
      <c r="A403" s="26"/>
      <c r="B403" s="26"/>
      <c r="C403" s="26"/>
      <c r="D403" s="26"/>
      <c r="E403" s="28"/>
      <c r="F403" s="54"/>
    </row>
    <row r="404" spans="1:6" ht="25.5" hidden="1" customHeight="1">
      <c r="A404" s="26"/>
      <c r="B404" s="26"/>
      <c r="C404" s="26"/>
      <c r="D404" s="26"/>
      <c r="E404" s="28"/>
      <c r="F404" s="54"/>
    </row>
    <row r="405" spans="1:6" ht="25.5" hidden="1" customHeight="1">
      <c r="A405" s="26"/>
      <c r="B405" s="26"/>
      <c r="C405" s="26"/>
      <c r="D405" s="26"/>
      <c r="E405" s="27"/>
      <c r="F405" s="54"/>
    </row>
    <row r="406" spans="1:6" ht="25.5" hidden="1" customHeight="1">
      <c r="A406" s="26"/>
      <c r="B406" s="26"/>
      <c r="C406" s="26"/>
      <c r="D406" s="26"/>
      <c r="E406" s="27"/>
      <c r="F406" s="54"/>
    </row>
    <row r="407" spans="1:6" ht="25.5" hidden="1" customHeight="1">
      <c r="A407" s="26"/>
      <c r="B407" s="26"/>
      <c r="C407" s="26"/>
      <c r="D407" s="26"/>
      <c r="E407" s="27"/>
      <c r="F407" s="54"/>
    </row>
    <row r="408" spans="1:6" ht="25.5" hidden="1" customHeight="1">
      <c r="A408" s="26"/>
      <c r="B408" s="26"/>
      <c r="C408" s="26"/>
      <c r="D408" s="26"/>
      <c r="E408" s="27"/>
      <c r="F408" s="54"/>
    </row>
    <row r="409" spans="1:6" ht="25.5" hidden="1" customHeight="1">
      <c r="A409" s="26"/>
      <c r="B409" s="26"/>
      <c r="C409" s="26"/>
      <c r="D409" s="26"/>
      <c r="E409" s="27"/>
      <c r="F409" s="54"/>
    </row>
    <row r="410" spans="1:6" ht="25.5" hidden="1" customHeight="1">
      <c r="A410" s="26"/>
      <c r="B410" s="26"/>
      <c r="C410" s="26"/>
      <c r="D410" s="26"/>
      <c r="E410" s="27"/>
      <c r="F410" s="54"/>
    </row>
    <row r="411" spans="1:6" ht="25.5" hidden="1" customHeight="1">
      <c r="A411" s="26"/>
      <c r="B411" s="26"/>
      <c r="C411" s="26"/>
      <c r="D411" s="26"/>
      <c r="E411" s="27"/>
      <c r="F411" s="54"/>
    </row>
    <row r="412" spans="1:6" ht="25.5" hidden="1" customHeight="1">
      <c r="A412" s="26"/>
      <c r="B412" s="26"/>
      <c r="C412" s="26"/>
      <c r="D412" s="26"/>
      <c r="E412" s="27"/>
      <c r="F412" s="54"/>
    </row>
    <row r="413" spans="1:6" ht="25.5" hidden="1" customHeight="1">
      <c r="A413" s="26"/>
      <c r="B413" s="26"/>
      <c r="C413" s="26"/>
      <c r="D413" s="26"/>
      <c r="E413" s="28"/>
      <c r="F413" s="54"/>
    </row>
    <row r="414" spans="1:6" ht="25.5" hidden="1" customHeight="1">
      <c r="A414" s="26"/>
      <c r="B414" s="26"/>
      <c r="C414" s="26"/>
      <c r="D414" s="26"/>
      <c r="E414" s="27"/>
      <c r="F414" s="54"/>
    </row>
    <row r="415" spans="1:6" ht="25.5" hidden="1" customHeight="1">
      <c r="A415" s="26"/>
      <c r="B415" s="26"/>
      <c r="C415" s="26"/>
      <c r="D415" s="26"/>
      <c r="E415" s="27"/>
      <c r="F415" s="54"/>
    </row>
    <row r="416" spans="1:6" ht="25.5" hidden="1" customHeight="1">
      <c r="A416" s="26"/>
      <c r="B416" s="26"/>
      <c r="C416" s="26"/>
      <c r="D416" s="26"/>
      <c r="E416" s="27"/>
      <c r="F416" s="54"/>
    </row>
    <row r="417" spans="1:6" ht="25.5" hidden="1" customHeight="1">
      <c r="A417" s="26"/>
      <c r="B417" s="26"/>
      <c r="C417" s="26"/>
      <c r="D417" s="26"/>
      <c r="E417" s="27"/>
      <c r="F417" s="54"/>
    </row>
    <row r="418" spans="1:6" ht="25.5" hidden="1" customHeight="1">
      <c r="A418" s="26"/>
      <c r="B418" s="26"/>
      <c r="C418" s="26"/>
      <c r="D418" s="26"/>
      <c r="E418" s="27"/>
      <c r="F418" s="54"/>
    </row>
    <row r="419" spans="1:6" ht="25.5" hidden="1" customHeight="1">
      <c r="A419" s="26"/>
      <c r="B419" s="26"/>
      <c r="C419" s="26"/>
      <c r="D419" s="26"/>
      <c r="E419" s="27"/>
      <c r="F419" s="54"/>
    </row>
    <row r="420" spans="1:6" ht="25.5" hidden="1" customHeight="1">
      <c r="A420" s="26"/>
      <c r="B420" s="26"/>
      <c r="C420" s="26"/>
      <c r="D420" s="26"/>
      <c r="E420" s="27"/>
      <c r="F420" s="54"/>
    </row>
    <row r="421" spans="1:6" ht="25.5" hidden="1" customHeight="1">
      <c r="A421" s="26"/>
      <c r="B421" s="26"/>
      <c r="C421" s="26"/>
      <c r="D421" s="26"/>
      <c r="E421" s="27"/>
      <c r="F421" s="54"/>
    </row>
    <row r="422" spans="1:6" ht="25.5" hidden="1" customHeight="1">
      <c r="A422" s="26"/>
      <c r="B422" s="26"/>
      <c r="C422" s="26"/>
      <c r="D422" s="26"/>
      <c r="E422" s="28"/>
      <c r="F422" s="54"/>
    </row>
    <row r="423" spans="1:6" ht="25.5" hidden="1" customHeight="1">
      <c r="A423" s="26"/>
      <c r="B423" s="26"/>
      <c r="C423" s="26"/>
      <c r="D423" s="26"/>
      <c r="E423" s="27"/>
      <c r="F423" s="54"/>
    </row>
    <row r="424" spans="1:6" ht="25.5" hidden="1" customHeight="1">
      <c r="A424" s="26"/>
      <c r="B424" s="26"/>
      <c r="C424" s="26"/>
      <c r="D424" s="26"/>
      <c r="E424" s="27"/>
      <c r="F424" s="54"/>
    </row>
    <row r="425" spans="1:6" ht="25.5" hidden="1" customHeight="1">
      <c r="A425" s="26"/>
      <c r="B425" s="26"/>
      <c r="C425" s="26"/>
      <c r="D425" s="26"/>
      <c r="E425" s="28"/>
      <c r="F425" s="54"/>
    </row>
    <row r="426" spans="1:6" ht="25.5" hidden="1" customHeight="1">
      <c r="A426" s="26"/>
      <c r="B426" s="26"/>
      <c r="C426" s="26"/>
      <c r="D426" s="26"/>
      <c r="E426" s="28"/>
      <c r="F426" s="54"/>
    </row>
    <row r="427" spans="1:6" ht="25.5" hidden="1" customHeight="1">
      <c r="A427" s="26"/>
      <c r="B427" s="26"/>
      <c r="C427" s="26"/>
      <c r="D427" s="26"/>
      <c r="E427" s="27"/>
      <c r="F427" s="54"/>
    </row>
    <row r="428" spans="1:6" ht="25.5" hidden="1" customHeight="1">
      <c r="A428" s="26"/>
      <c r="B428" s="26"/>
      <c r="C428" s="26"/>
      <c r="D428" s="26"/>
      <c r="E428" s="27"/>
      <c r="F428" s="54"/>
    </row>
    <row r="429" spans="1:6" ht="25.5" hidden="1" customHeight="1">
      <c r="A429" s="26"/>
      <c r="B429" s="26"/>
      <c r="C429" s="26"/>
      <c r="D429" s="26"/>
      <c r="E429" s="27"/>
      <c r="F429" s="54"/>
    </row>
    <row r="430" spans="1:6" ht="25.5" hidden="1" customHeight="1">
      <c r="A430" s="26"/>
      <c r="B430" s="26"/>
      <c r="C430" s="26"/>
      <c r="D430" s="26"/>
      <c r="E430" s="27"/>
      <c r="F430" s="54"/>
    </row>
    <row r="431" spans="1:6" ht="25.5" hidden="1" customHeight="1">
      <c r="A431" s="26"/>
      <c r="B431" s="26"/>
      <c r="C431" s="26"/>
      <c r="D431" s="26"/>
      <c r="E431" s="27"/>
      <c r="F431" s="54"/>
    </row>
    <row r="432" spans="1:6" ht="25.5" hidden="1" customHeight="1">
      <c r="A432" s="26"/>
      <c r="B432" s="26"/>
      <c r="C432" s="26"/>
      <c r="D432" s="26"/>
      <c r="E432" s="27"/>
      <c r="F432" s="54"/>
    </row>
    <row r="433" spans="1:6" ht="25.5" hidden="1" customHeight="1">
      <c r="A433" s="26"/>
      <c r="B433" s="26"/>
      <c r="C433" s="26"/>
      <c r="D433" s="26"/>
      <c r="E433" s="27"/>
      <c r="F433" s="54"/>
    </row>
    <row r="434" spans="1:6" ht="25.5" hidden="1" customHeight="1">
      <c r="A434" s="26"/>
      <c r="B434" s="26"/>
      <c r="C434" s="26"/>
      <c r="D434" s="26"/>
      <c r="E434" s="27"/>
      <c r="F434" s="54"/>
    </row>
    <row r="435" spans="1:6" ht="25.5" hidden="1" customHeight="1">
      <c r="A435" s="26"/>
      <c r="B435" s="26"/>
      <c r="C435" s="26"/>
      <c r="D435" s="26"/>
      <c r="E435" s="27"/>
      <c r="F435" s="54"/>
    </row>
    <row r="436" spans="1:6" ht="25.5" hidden="1" customHeight="1">
      <c r="A436" s="26"/>
      <c r="B436" s="26"/>
      <c r="C436" s="26"/>
      <c r="D436" s="26"/>
      <c r="E436" s="27"/>
      <c r="F436" s="54"/>
    </row>
    <row r="437" spans="1:6" ht="25.5" hidden="1" customHeight="1">
      <c r="A437" s="26"/>
      <c r="B437" s="26"/>
      <c r="C437" s="26"/>
      <c r="D437" s="26"/>
      <c r="E437" s="27"/>
      <c r="F437" s="54"/>
    </row>
    <row r="438" spans="1:6" ht="25.5" hidden="1" customHeight="1">
      <c r="A438" s="26"/>
      <c r="B438" s="26"/>
      <c r="C438" s="26"/>
      <c r="D438" s="26"/>
      <c r="E438" s="27"/>
      <c r="F438" s="54"/>
    </row>
    <row r="439" spans="1:6" ht="25.5" hidden="1" customHeight="1">
      <c r="A439" s="26"/>
      <c r="B439" s="26"/>
      <c r="C439" s="26"/>
      <c r="D439" s="26"/>
      <c r="E439" s="28"/>
      <c r="F439" s="54"/>
    </row>
    <row r="440" spans="1:6" ht="25.5" hidden="1" customHeight="1">
      <c r="A440" s="26"/>
      <c r="B440" s="26"/>
      <c r="C440" s="26"/>
      <c r="D440" s="26"/>
      <c r="E440" s="27"/>
      <c r="F440" s="54"/>
    </row>
    <row r="441" spans="1:6" ht="25.5" hidden="1" customHeight="1">
      <c r="A441" s="26"/>
      <c r="B441" s="26"/>
      <c r="C441" s="26"/>
      <c r="D441" s="26"/>
      <c r="E441" s="27"/>
      <c r="F441" s="54"/>
    </row>
    <row r="442" spans="1:6" ht="25.5" hidden="1" customHeight="1">
      <c r="A442" s="26"/>
      <c r="B442" s="26"/>
      <c r="C442" s="26"/>
      <c r="D442" s="26"/>
      <c r="E442" s="27"/>
      <c r="F442" s="54"/>
    </row>
    <row r="443" spans="1:6" ht="25.5" hidden="1" customHeight="1">
      <c r="A443" s="26"/>
      <c r="B443" s="26"/>
      <c r="C443" s="26"/>
      <c r="D443" s="26"/>
      <c r="E443" s="27"/>
      <c r="F443" s="54"/>
    </row>
    <row r="444" spans="1:6" ht="25.5" hidden="1" customHeight="1">
      <c r="A444" s="26"/>
      <c r="B444" s="26"/>
      <c r="C444" s="26"/>
      <c r="D444" s="26"/>
      <c r="E444" s="27"/>
      <c r="F444" s="54"/>
    </row>
    <row r="445" spans="1:6" ht="25.5" hidden="1" customHeight="1">
      <c r="A445" s="26"/>
      <c r="B445" s="26"/>
      <c r="C445" s="26"/>
      <c r="D445" s="26"/>
      <c r="E445" s="27"/>
      <c r="F445" s="54"/>
    </row>
    <row r="446" spans="1:6" ht="25.5" hidden="1" customHeight="1">
      <c r="A446" s="26"/>
      <c r="B446" s="26"/>
      <c r="C446" s="26"/>
      <c r="D446" s="26"/>
      <c r="E446" s="28"/>
      <c r="F446" s="54"/>
    </row>
    <row r="447" spans="1:6" ht="25.5" hidden="1" customHeight="1">
      <c r="A447" s="26"/>
      <c r="B447" s="26"/>
      <c r="C447" s="26"/>
      <c r="D447" s="26"/>
      <c r="E447" s="27"/>
      <c r="F447" s="54"/>
    </row>
    <row r="448" spans="1:6" ht="25.5" hidden="1" customHeight="1">
      <c r="A448" s="26"/>
      <c r="B448" s="26"/>
      <c r="C448" s="26"/>
      <c r="D448" s="26"/>
      <c r="E448" s="27"/>
      <c r="F448" s="54"/>
    </row>
    <row r="449" spans="1:6" ht="25.5" hidden="1" customHeight="1">
      <c r="A449" s="26"/>
      <c r="B449" s="26"/>
      <c r="C449" s="26"/>
      <c r="D449" s="26"/>
      <c r="E449" s="27"/>
      <c r="F449" s="54"/>
    </row>
    <row r="450" spans="1:6" ht="25.5" hidden="1" customHeight="1">
      <c r="A450" s="26"/>
      <c r="B450" s="26"/>
      <c r="C450" s="26"/>
      <c r="D450" s="26"/>
      <c r="E450" s="27"/>
      <c r="F450" s="54"/>
    </row>
    <row r="451" spans="1:6" ht="25.5" hidden="1" customHeight="1">
      <c r="A451" s="26"/>
      <c r="B451" s="26"/>
      <c r="C451" s="26"/>
      <c r="D451" s="26"/>
      <c r="E451" s="27"/>
      <c r="F451" s="54"/>
    </row>
    <row r="452" spans="1:6" ht="25.5" hidden="1" customHeight="1">
      <c r="A452" s="26"/>
      <c r="B452" s="26"/>
      <c r="C452" s="26"/>
      <c r="D452" s="26"/>
      <c r="E452" s="27"/>
      <c r="F452" s="54"/>
    </row>
    <row r="453" spans="1:6" ht="25.5" hidden="1" customHeight="1">
      <c r="A453" s="26"/>
      <c r="B453" s="26"/>
      <c r="C453" s="26"/>
      <c r="D453" s="26"/>
      <c r="E453" s="27"/>
      <c r="F453" s="54"/>
    </row>
    <row r="454" spans="1:6" ht="25.5" hidden="1" customHeight="1">
      <c r="A454" s="26"/>
      <c r="B454" s="26"/>
      <c r="C454" s="26"/>
      <c r="D454" s="26"/>
      <c r="E454" s="27"/>
      <c r="F454" s="54"/>
    </row>
    <row r="455" spans="1:6" ht="25.5" hidden="1" customHeight="1">
      <c r="A455" s="26"/>
      <c r="B455" s="26"/>
      <c r="C455" s="26"/>
      <c r="D455" s="26"/>
      <c r="E455" s="27"/>
      <c r="F455" s="54"/>
    </row>
    <row r="456" spans="1:6" ht="25.5" hidden="1" customHeight="1">
      <c r="A456" s="26"/>
      <c r="B456" s="26"/>
      <c r="C456" s="26"/>
      <c r="D456" s="26"/>
      <c r="E456" s="28"/>
      <c r="F456" s="54"/>
    </row>
    <row r="457" spans="1:6" ht="25.5" hidden="1" customHeight="1">
      <c r="A457" s="26"/>
      <c r="B457" s="26"/>
      <c r="C457" s="26"/>
      <c r="D457" s="26"/>
      <c r="E457" s="27"/>
      <c r="F457" s="54"/>
    </row>
    <row r="458" spans="1:6" ht="25.5" hidden="1" customHeight="1">
      <c r="A458" s="26"/>
      <c r="B458" s="26"/>
      <c r="C458" s="26"/>
      <c r="D458" s="26"/>
      <c r="E458" s="27"/>
      <c r="F458" s="54"/>
    </row>
    <row r="459" spans="1:6" ht="25.5" hidden="1" customHeight="1">
      <c r="A459" s="26"/>
      <c r="B459" s="26"/>
      <c r="C459" s="26"/>
      <c r="D459" s="26"/>
      <c r="E459" s="27"/>
      <c r="F459" s="54"/>
    </row>
    <row r="460" spans="1:6" ht="25.5" hidden="1" customHeight="1">
      <c r="A460" s="26"/>
      <c r="B460" s="26"/>
      <c r="C460" s="26"/>
      <c r="D460" s="26"/>
      <c r="E460" s="27"/>
      <c r="F460" s="54"/>
    </row>
    <row r="461" spans="1:6" ht="25.5" hidden="1" customHeight="1">
      <c r="A461" s="26"/>
      <c r="B461" s="26"/>
      <c r="C461" s="26"/>
      <c r="D461" s="26"/>
      <c r="E461" s="27"/>
      <c r="F461" s="54"/>
    </row>
    <row r="462" spans="1:6" ht="25.5" hidden="1" customHeight="1">
      <c r="A462" s="26"/>
      <c r="B462" s="26"/>
      <c r="C462" s="26"/>
      <c r="D462" s="26"/>
      <c r="E462" s="27"/>
      <c r="F462" s="54"/>
    </row>
    <row r="463" spans="1:6" ht="25.5" hidden="1" customHeight="1">
      <c r="A463" s="26"/>
      <c r="B463" s="26"/>
      <c r="C463" s="26"/>
      <c r="D463" s="26"/>
      <c r="E463" s="27"/>
      <c r="F463" s="54"/>
    </row>
    <row r="464" spans="1:6" ht="25.5" hidden="1" customHeight="1">
      <c r="A464" s="26"/>
      <c r="B464" s="26"/>
      <c r="C464" s="26"/>
      <c r="D464" s="26"/>
      <c r="E464" s="27"/>
      <c r="F464" s="54"/>
    </row>
    <row r="465" spans="1:6" ht="25.5" hidden="1" customHeight="1">
      <c r="A465" s="26"/>
      <c r="B465" s="26"/>
      <c r="C465" s="26"/>
      <c r="D465" s="26"/>
      <c r="E465" s="27"/>
      <c r="F465" s="54"/>
    </row>
    <row r="466" spans="1:6" ht="25.5" hidden="1" customHeight="1">
      <c r="A466" s="26"/>
      <c r="B466" s="26"/>
      <c r="C466" s="26"/>
      <c r="D466" s="26"/>
      <c r="E466" s="28"/>
      <c r="F466" s="54"/>
    </row>
    <row r="467" spans="1:6" ht="25.5" hidden="1" customHeight="1">
      <c r="A467" s="26"/>
      <c r="B467" s="26"/>
      <c r="C467" s="26"/>
      <c r="D467" s="26"/>
      <c r="E467" s="27"/>
      <c r="F467" s="54"/>
    </row>
    <row r="468" spans="1:6" ht="25.5" hidden="1" customHeight="1">
      <c r="A468" s="26"/>
      <c r="B468" s="26"/>
      <c r="C468" s="26"/>
      <c r="D468" s="26"/>
      <c r="E468" s="27"/>
      <c r="F468" s="54"/>
    </row>
    <row r="469" spans="1:6" ht="25.5" hidden="1" customHeight="1">
      <c r="A469" s="26"/>
      <c r="B469" s="26"/>
      <c r="C469" s="26"/>
      <c r="D469" s="26"/>
      <c r="E469" s="28"/>
      <c r="F469" s="54"/>
    </row>
    <row r="470" spans="1:6" ht="25.5" hidden="1" customHeight="1">
      <c r="A470" s="26"/>
      <c r="B470" s="26"/>
      <c r="C470" s="26"/>
      <c r="D470" s="26"/>
      <c r="E470" s="27"/>
      <c r="F470" s="54"/>
    </row>
    <row r="471" spans="1:6" ht="25.5" hidden="1" customHeight="1">
      <c r="A471" s="26"/>
      <c r="B471" s="26"/>
      <c r="C471" s="26"/>
      <c r="D471" s="26"/>
      <c r="E471" s="27"/>
      <c r="F471" s="54"/>
    </row>
    <row r="472" spans="1:6" ht="25.5" hidden="1" customHeight="1">
      <c r="A472" s="26"/>
      <c r="B472" s="26"/>
      <c r="C472" s="26"/>
      <c r="D472" s="26"/>
      <c r="E472" s="27"/>
      <c r="F472" s="54"/>
    </row>
    <row r="473" spans="1:6" ht="25.5" hidden="1" customHeight="1">
      <c r="A473" s="26"/>
      <c r="B473" s="26"/>
      <c r="C473" s="26"/>
      <c r="D473" s="26"/>
      <c r="E473" s="28"/>
      <c r="F473" s="54"/>
    </row>
    <row r="474" spans="1:6" ht="25.5" hidden="1" customHeight="1">
      <c r="A474" s="26"/>
      <c r="B474" s="26"/>
      <c r="C474" s="26"/>
      <c r="D474" s="26"/>
      <c r="E474" s="28"/>
      <c r="F474" s="54"/>
    </row>
    <row r="475" spans="1:6" ht="25.5" hidden="1" customHeight="1">
      <c r="A475" s="26"/>
      <c r="B475" s="26"/>
      <c r="C475" s="26"/>
      <c r="D475" s="26"/>
      <c r="E475" s="27"/>
      <c r="F475" s="54"/>
    </row>
    <row r="476" spans="1:6" ht="25.5" hidden="1" customHeight="1">
      <c r="A476" s="26"/>
      <c r="B476" s="26"/>
      <c r="C476" s="26"/>
      <c r="D476" s="26"/>
      <c r="E476" s="27"/>
      <c r="F476" s="54"/>
    </row>
    <row r="477" spans="1:6" ht="25.5" hidden="1" customHeight="1">
      <c r="A477" s="26"/>
      <c r="B477" s="26"/>
      <c r="C477" s="26"/>
      <c r="D477" s="26"/>
      <c r="E477" s="27"/>
      <c r="F477" s="54"/>
    </row>
    <row r="478" spans="1:6" ht="25.5" hidden="1" customHeight="1">
      <c r="A478" s="26"/>
      <c r="B478" s="26"/>
      <c r="C478" s="26"/>
      <c r="D478" s="26"/>
      <c r="E478" s="27"/>
      <c r="F478" s="54"/>
    </row>
    <row r="479" spans="1:6" ht="25.5" hidden="1" customHeight="1">
      <c r="A479" s="26"/>
      <c r="B479" s="26"/>
      <c r="C479" s="26"/>
      <c r="D479" s="26"/>
      <c r="E479" s="27"/>
      <c r="F479" s="54"/>
    </row>
    <row r="480" spans="1:6" ht="25.5" hidden="1" customHeight="1">
      <c r="A480" s="26"/>
      <c r="B480" s="26"/>
      <c r="C480" s="26"/>
      <c r="D480" s="26"/>
      <c r="E480" s="27"/>
      <c r="F480" s="54"/>
    </row>
    <row r="481" spans="1:6" ht="25.5" hidden="1" customHeight="1">
      <c r="A481" s="26"/>
      <c r="B481" s="26"/>
      <c r="C481" s="26"/>
      <c r="D481" s="26"/>
      <c r="E481" s="28"/>
      <c r="F481" s="54"/>
    </row>
    <row r="482" spans="1:6" ht="25.5" hidden="1" customHeight="1">
      <c r="A482" s="26"/>
      <c r="B482" s="26"/>
      <c r="C482" s="26"/>
      <c r="D482" s="26"/>
      <c r="E482" s="27"/>
      <c r="F482" s="54"/>
    </row>
    <row r="483" spans="1:6" ht="25.5" hidden="1" customHeight="1">
      <c r="A483" s="26"/>
      <c r="B483" s="26"/>
      <c r="C483" s="26"/>
      <c r="D483" s="26"/>
      <c r="E483" s="27"/>
      <c r="F483" s="54"/>
    </row>
    <row r="484" spans="1:6" ht="25.5" hidden="1" customHeight="1">
      <c r="A484" s="26"/>
      <c r="B484" s="26"/>
      <c r="C484" s="26"/>
      <c r="D484" s="26"/>
      <c r="E484" s="27"/>
      <c r="F484" s="54"/>
    </row>
    <row r="485" spans="1:6" ht="25.5" hidden="1" customHeight="1">
      <c r="A485" s="26"/>
      <c r="B485" s="26"/>
      <c r="C485" s="26"/>
      <c r="D485" s="26"/>
      <c r="E485" s="27"/>
      <c r="F485" s="54"/>
    </row>
    <row r="486" spans="1:6" ht="25.5" hidden="1" customHeight="1">
      <c r="A486" s="26"/>
      <c r="B486" s="26"/>
      <c r="C486" s="26"/>
      <c r="D486" s="26"/>
      <c r="E486" s="27"/>
      <c r="F486" s="54"/>
    </row>
    <row r="487" spans="1:6" ht="25.5" hidden="1" customHeight="1">
      <c r="A487" s="26"/>
      <c r="B487" s="26"/>
      <c r="C487" s="26"/>
      <c r="D487" s="26"/>
      <c r="E487" s="28"/>
      <c r="F487" s="54"/>
    </row>
    <row r="488" spans="1:6" ht="25.5" hidden="1" customHeight="1">
      <c r="A488" s="26"/>
      <c r="B488" s="26"/>
      <c r="C488" s="26"/>
      <c r="D488" s="26"/>
      <c r="E488" s="27"/>
      <c r="F488" s="54"/>
    </row>
    <row r="489" spans="1:6" ht="25.5" hidden="1" customHeight="1">
      <c r="A489" s="26"/>
      <c r="B489" s="26"/>
      <c r="C489" s="26"/>
      <c r="D489" s="26"/>
      <c r="E489" s="27"/>
      <c r="F489" s="54"/>
    </row>
    <row r="490" spans="1:6" ht="25.5" hidden="1" customHeight="1">
      <c r="A490" s="26"/>
      <c r="B490" s="26"/>
      <c r="C490" s="26"/>
      <c r="D490" s="26"/>
      <c r="E490" s="27"/>
      <c r="F490" s="54"/>
    </row>
    <row r="491" spans="1:6" ht="25.5" hidden="1" customHeight="1">
      <c r="A491" s="26"/>
      <c r="B491" s="26"/>
      <c r="C491" s="26"/>
      <c r="D491" s="26"/>
      <c r="E491" s="28"/>
      <c r="F491" s="54"/>
    </row>
    <row r="492" spans="1:6" ht="25.5" hidden="1" customHeight="1">
      <c r="A492" s="26"/>
      <c r="B492" s="26"/>
      <c r="C492" s="26"/>
      <c r="D492" s="26"/>
      <c r="E492" s="28"/>
      <c r="F492" s="54"/>
    </row>
    <row r="493" spans="1:6" ht="25.5" hidden="1" customHeight="1">
      <c r="A493" s="26"/>
      <c r="B493" s="26"/>
      <c r="C493" s="26"/>
      <c r="D493" s="26"/>
      <c r="E493" s="27"/>
      <c r="F493" s="54"/>
    </row>
    <row r="494" spans="1:6" ht="25.5" hidden="1" customHeight="1">
      <c r="A494" s="26"/>
      <c r="B494" s="26"/>
      <c r="C494" s="26"/>
      <c r="D494" s="26"/>
      <c r="E494" s="27"/>
      <c r="F494" s="54"/>
    </row>
    <row r="495" spans="1:6" ht="25.5" hidden="1" customHeight="1">
      <c r="A495" s="26"/>
      <c r="B495" s="26"/>
      <c r="C495" s="26"/>
      <c r="D495" s="26"/>
      <c r="E495" s="27"/>
      <c r="F495" s="54"/>
    </row>
    <row r="496" spans="1:6" ht="25.5" hidden="1" customHeight="1">
      <c r="A496" s="26"/>
      <c r="B496" s="26"/>
      <c r="C496" s="26"/>
      <c r="D496" s="26"/>
      <c r="E496" s="27"/>
      <c r="F496" s="54"/>
    </row>
    <row r="497" spans="1:6" ht="25.5" hidden="1" customHeight="1">
      <c r="A497" s="26"/>
      <c r="B497" s="26"/>
      <c r="C497" s="26"/>
      <c r="D497" s="26"/>
      <c r="E497" s="27"/>
      <c r="F497" s="54"/>
    </row>
    <row r="498" spans="1:6" ht="25.5" hidden="1" customHeight="1">
      <c r="A498" s="26"/>
      <c r="B498" s="26"/>
      <c r="C498" s="26"/>
      <c r="D498" s="26"/>
      <c r="E498" s="27"/>
      <c r="F498" s="54"/>
    </row>
    <row r="499" spans="1:6" ht="25.5" hidden="1" customHeight="1">
      <c r="A499" s="26"/>
      <c r="B499" s="26"/>
      <c r="C499" s="26"/>
      <c r="D499" s="26"/>
      <c r="E499" s="27"/>
      <c r="F499" s="54"/>
    </row>
    <row r="500" spans="1:6" ht="25.5" hidden="1" customHeight="1">
      <c r="A500" s="26"/>
      <c r="B500" s="26"/>
      <c r="C500" s="26"/>
      <c r="D500" s="26"/>
      <c r="E500" s="27"/>
      <c r="F500" s="54"/>
    </row>
    <row r="501" spans="1:6" ht="25.5" hidden="1" customHeight="1">
      <c r="A501" s="26"/>
      <c r="B501" s="26"/>
      <c r="C501" s="26"/>
      <c r="D501" s="26"/>
      <c r="E501" s="28"/>
      <c r="F501" s="54"/>
    </row>
    <row r="502" spans="1:6" ht="25.5" hidden="1" customHeight="1">
      <c r="A502" s="26"/>
      <c r="B502" s="26"/>
      <c r="C502" s="26"/>
      <c r="D502" s="26"/>
      <c r="E502" s="27"/>
      <c r="F502" s="54"/>
    </row>
    <row r="503" spans="1:6" ht="25.5" hidden="1" customHeight="1">
      <c r="A503" s="26"/>
      <c r="B503" s="26"/>
      <c r="C503" s="26"/>
      <c r="D503" s="26"/>
      <c r="E503" s="27"/>
      <c r="F503" s="54"/>
    </row>
    <row r="504" spans="1:6" ht="25.5" hidden="1" customHeight="1">
      <c r="A504" s="26"/>
      <c r="B504" s="26"/>
      <c r="C504" s="26"/>
      <c r="D504" s="26"/>
      <c r="E504" s="27"/>
      <c r="F504" s="54"/>
    </row>
    <row r="505" spans="1:6" ht="25.5" hidden="1" customHeight="1">
      <c r="A505" s="26"/>
      <c r="B505" s="26"/>
      <c r="C505" s="26"/>
      <c r="D505" s="26"/>
      <c r="E505" s="27"/>
      <c r="F505" s="54"/>
    </row>
    <row r="506" spans="1:6" ht="25.5" hidden="1" customHeight="1">
      <c r="A506" s="26"/>
      <c r="B506" s="26"/>
      <c r="C506" s="26"/>
      <c r="D506" s="26"/>
      <c r="E506" s="27"/>
      <c r="F506" s="54"/>
    </row>
    <row r="507" spans="1:6" ht="25.5" hidden="1" customHeight="1">
      <c r="A507" s="26"/>
      <c r="B507" s="26"/>
      <c r="C507" s="26"/>
      <c r="D507" s="26"/>
      <c r="E507" s="27"/>
      <c r="F507" s="54"/>
    </row>
    <row r="508" spans="1:6" ht="25.5" hidden="1" customHeight="1">
      <c r="A508" s="26"/>
      <c r="B508" s="26"/>
      <c r="C508" s="26"/>
      <c r="D508" s="26"/>
      <c r="E508" s="27"/>
      <c r="F508" s="54"/>
    </row>
    <row r="509" spans="1:6" ht="25.5" hidden="1" customHeight="1">
      <c r="A509" s="26"/>
      <c r="B509" s="26"/>
      <c r="C509" s="26"/>
      <c r="D509" s="26"/>
      <c r="E509" s="27"/>
      <c r="F509" s="54"/>
    </row>
    <row r="510" spans="1:6" ht="25.5" hidden="1" customHeight="1">
      <c r="A510" s="26"/>
      <c r="B510" s="26"/>
      <c r="C510" s="26"/>
      <c r="D510" s="26"/>
      <c r="E510" s="28"/>
      <c r="F510" s="54"/>
    </row>
    <row r="511" spans="1:6" ht="25.5" hidden="1" customHeight="1">
      <c r="A511" s="26"/>
      <c r="B511" s="26"/>
      <c r="C511" s="26"/>
      <c r="D511" s="26"/>
      <c r="E511" s="27"/>
      <c r="F511" s="54"/>
    </row>
    <row r="512" spans="1:6" ht="25.5" hidden="1" customHeight="1">
      <c r="A512" s="26"/>
      <c r="B512" s="26"/>
      <c r="C512" s="26"/>
      <c r="D512" s="26"/>
      <c r="E512" s="27"/>
      <c r="F512" s="54"/>
    </row>
    <row r="513" spans="1:6" ht="25.5" hidden="1" customHeight="1">
      <c r="A513" s="26"/>
      <c r="B513" s="26"/>
      <c r="C513" s="26"/>
      <c r="D513" s="26"/>
      <c r="E513" s="28"/>
      <c r="F513" s="54"/>
    </row>
    <row r="514" spans="1:6" ht="25.5" hidden="1" customHeight="1">
      <c r="A514" s="26"/>
      <c r="B514" s="26"/>
      <c r="C514" s="26"/>
      <c r="D514" s="26"/>
      <c r="E514" s="27"/>
      <c r="F514" s="54"/>
    </row>
    <row r="515" spans="1:6" ht="25.5" hidden="1" customHeight="1">
      <c r="A515" s="26"/>
      <c r="B515" s="26"/>
      <c r="C515" s="26"/>
      <c r="D515" s="26"/>
      <c r="E515" s="27"/>
      <c r="F515" s="54"/>
    </row>
    <row r="516" spans="1:6" ht="25.5" hidden="1" customHeight="1">
      <c r="A516" s="26"/>
      <c r="B516" s="26"/>
      <c r="C516" s="26"/>
      <c r="D516" s="26"/>
      <c r="E516" s="28"/>
      <c r="F516" s="54"/>
    </row>
    <row r="517" spans="1:6" ht="25.5" hidden="1" customHeight="1">
      <c r="A517" s="26"/>
      <c r="B517" s="26"/>
      <c r="C517" s="26"/>
      <c r="D517" s="26"/>
      <c r="E517" s="27"/>
      <c r="F517" s="54"/>
    </row>
    <row r="518" spans="1:6" ht="25.5" hidden="1" customHeight="1">
      <c r="A518" s="26"/>
      <c r="B518" s="26"/>
      <c r="C518" s="26"/>
      <c r="D518" s="26"/>
      <c r="E518" s="27"/>
      <c r="F518" s="54"/>
    </row>
    <row r="519" spans="1:6" ht="25.5" hidden="1" customHeight="1">
      <c r="A519" s="26"/>
      <c r="B519" s="26"/>
      <c r="C519" s="26"/>
      <c r="D519" s="26"/>
      <c r="E519" s="28"/>
      <c r="F519" s="54"/>
    </row>
    <row r="520" spans="1:6" ht="25.5" hidden="1" customHeight="1">
      <c r="A520" s="26"/>
      <c r="B520" s="26"/>
      <c r="C520" s="26"/>
      <c r="D520" s="26"/>
      <c r="E520" s="27"/>
    </row>
    <row r="521" spans="1:6" ht="25.5" hidden="1" customHeight="1">
      <c r="A521" s="26"/>
      <c r="B521" s="26"/>
      <c r="C521" s="26"/>
      <c r="D521" s="26"/>
      <c r="E521" s="27"/>
    </row>
    <row r="522" spans="1:6" ht="25.5" hidden="1" customHeight="1">
      <c r="A522" s="26"/>
      <c r="B522" s="26"/>
      <c r="C522" s="26"/>
      <c r="D522" s="26"/>
      <c r="E522" s="28"/>
    </row>
    <row r="523" spans="1:6" ht="25.5" hidden="1" customHeight="1">
      <c r="A523" s="26"/>
      <c r="B523" s="26"/>
      <c r="C523" s="26"/>
      <c r="D523" s="26"/>
      <c r="E523" s="27"/>
    </row>
    <row r="524" spans="1:6" ht="15" hidden="1" customHeight="1"/>
    <row r="525" spans="1:6" ht="15" hidden="1" customHeight="1"/>
  </sheetData>
  <sheetProtection algorithmName="SHA-512" hashValue="GEi6KxmIWY1L8KJd9qEZNdw0OjqqMOU6JvvmjasSFd1vfDAPsde3ros18FmCgfPp7MmLpv8YaBN4t6Ricq7t2Q==" saltValue="Es2vVCjKdajlOCBFQQPXqg==" spinCount="100000" sheet="1" objects="1" scenarios="1" insertRows="0"/>
  <mergeCells count="36">
    <mergeCell ref="C112:E112"/>
    <mergeCell ref="C119:E119"/>
    <mergeCell ref="C141:E141"/>
    <mergeCell ref="C146:E146"/>
    <mergeCell ref="C121:E121"/>
    <mergeCell ref="C124:E124"/>
    <mergeCell ref="C129:E129"/>
    <mergeCell ref="B133:E133"/>
    <mergeCell ref="C134:E134"/>
    <mergeCell ref="C137:E137"/>
    <mergeCell ref="B90:E90"/>
    <mergeCell ref="C91:E91"/>
    <mergeCell ref="C94:E94"/>
    <mergeCell ref="C101:E101"/>
    <mergeCell ref="C108:E108"/>
    <mergeCell ref="C60:E60"/>
    <mergeCell ref="C66:E66"/>
    <mergeCell ref="C71:E71"/>
    <mergeCell ref="C78:E78"/>
    <mergeCell ref="C88:E88"/>
    <mergeCell ref="A149:E149"/>
    <mergeCell ref="A1:F1"/>
    <mergeCell ref="A2:F2"/>
    <mergeCell ref="A3:D3"/>
    <mergeCell ref="B5:E5"/>
    <mergeCell ref="C6:E6"/>
    <mergeCell ref="C9:E9"/>
    <mergeCell ref="C14:E14"/>
    <mergeCell ref="C24:E24"/>
    <mergeCell ref="C26:E26"/>
    <mergeCell ref="C29:E29"/>
    <mergeCell ref="C33:E33"/>
    <mergeCell ref="C38:E38"/>
    <mergeCell ref="B44:E44"/>
    <mergeCell ref="C45:E45"/>
    <mergeCell ref="C52:E52"/>
  </mergeCells>
  <printOptions horizontalCentered="1"/>
  <pageMargins left="0.6692913385826772" right="0.55118110236220474" top="0.47244094488188981" bottom="0.55118110236220474" header="0.31496062992125984" footer="0.27559055118110237"/>
  <pageSetup scale="80" orientation="portrait" r:id="rId1"/>
  <headerFooter>
    <oddFooter>&amp;L&amp;"-,Cursiva"&amp;10Ejercicio Fiscal 2019&amp;R&amp;"-,Cursiva"&amp;10Página &amp;P de &amp;N&amp;K00+000-----&amp;"-,Normal"&amp;11------------------</oddFooter>
  </headerFooter>
  <ignoredErrors>
    <ignoredError sqref="A6:E6 A9:E26 A7:D7 A8:D8 A28:E102 A27:D27 A104:E132 A103:D103 A134:E137 A133 C133:E133 A141:E144 A138:D138 A139:D139 A140:D140 A146:E146 A145:D145 A147:D1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96"/>
  <sheetViews>
    <sheetView topLeftCell="A13" zoomScale="110" zoomScaleNormal="110" workbookViewId="0">
      <selection activeCell="F19" sqref="F19"/>
    </sheetView>
  </sheetViews>
  <sheetFormatPr baseColWidth="10" defaultColWidth="0" defaultRowHeight="15" customHeight="1" zeroHeight="1"/>
  <cols>
    <col min="1" max="1" width="5.42578125" style="342" customWidth="1"/>
    <col min="2" max="2" width="52.140625" style="342" customWidth="1"/>
    <col min="3" max="4" width="16.28515625" style="343" customWidth="1"/>
    <col min="5" max="6" width="14.7109375" style="343" customWidth="1"/>
    <col min="7" max="7" width="14.85546875" style="343" customWidth="1"/>
    <col min="8" max="8" width="0.7109375" style="342" customWidth="1"/>
    <col min="9" max="256" width="0" style="342" hidden="1"/>
    <col min="257" max="257" width="5.42578125" style="342" customWidth="1"/>
    <col min="258" max="258" width="52.140625" style="342" customWidth="1"/>
    <col min="259" max="260" width="16.28515625" style="342" customWidth="1"/>
    <col min="261" max="262" width="14.7109375" style="342" customWidth="1"/>
    <col min="263" max="263" width="14.85546875" style="342" customWidth="1"/>
    <col min="264" max="264" width="0.7109375" style="342" customWidth="1"/>
    <col min="265" max="512" width="0" style="342" hidden="1"/>
    <col min="513" max="513" width="5.42578125" style="342" customWidth="1"/>
    <col min="514" max="514" width="52.140625" style="342" customWidth="1"/>
    <col min="515" max="516" width="16.28515625" style="342" customWidth="1"/>
    <col min="517" max="518" width="14.7109375" style="342" customWidth="1"/>
    <col min="519" max="519" width="14.85546875" style="342" customWidth="1"/>
    <col min="520" max="520" width="0.7109375" style="342" customWidth="1"/>
    <col min="521" max="768" width="0" style="342" hidden="1"/>
    <col min="769" max="769" width="5.42578125" style="342" customWidth="1"/>
    <col min="770" max="770" width="52.140625" style="342" customWidth="1"/>
    <col min="771" max="772" width="16.28515625" style="342" customWidth="1"/>
    <col min="773" max="774" width="14.7109375" style="342" customWidth="1"/>
    <col min="775" max="775" width="14.85546875" style="342" customWidth="1"/>
    <col min="776" max="776" width="0.7109375" style="342" customWidth="1"/>
    <col min="777" max="1024" width="0" style="342" hidden="1"/>
    <col min="1025" max="1025" width="5.42578125" style="342" customWidth="1"/>
    <col min="1026" max="1026" width="52.140625" style="342" customWidth="1"/>
    <col min="1027" max="1028" width="16.28515625" style="342" customWidth="1"/>
    <col min="1029" max="1030" width="14.7109375" style="342" customWidth="1"/>
    <col min="1031" max="1031" width="14.85546875" style="342" customWidth="1"/>
    <col min="1032" max="1032" width="0.7109375" style="342" customWidth="1"/>
    <col min="1033" max="1280" width="0" style="342" hidden="1"/>
    <col min="1281" max="1281" width="5.42578125" style="342" customWidth="1"/>
    <col min="1282" max="1282" width="52.140625" style="342" customWidth="1"/>
    <col min="1283" max="1284" width="16.28515625" style="342" customWidth="1"/>
    <col min="1285" max="1286" width="14.7109375" style="342" customWidth="1"/>
    <col min="1287" max="1287" width="14.85546875" style="342" customWidth="1"/>
    <col min="1288" max="1288" width="0.7109375" style="342" customWidth="1"/>
    <col min="1289" max="1536" width="0" style="342" hidden="1"/>
    <col min="1537" max="1537" width="5.42578125" style="342" customWidth="1"/>
    <col min="1538" max="1538" width="52.140625" style="342" customWidth="1"/>
    <col min="1539" max="1540" width="16.28515625" style="342" customWidth="1"/>
    <col min="1541" max="1542" width="14.7109375" style="342" customWidth="1"/>
    <col min="1543" max="1543" width="14.85546875" style="342" customWidth="1"/>
    <col min="1544" max="1544" width="0.7109375" style="342" customWidth="1"/>
    <col min="1545" max="1792" width="0" style="342" hidden="1"/>
    <col min="1793" max="1793" width="5.42578125" style="342" customWidth="1"/>
    <col min="1794" max="1794" width="52.140625" style="342" customWidth="1"/>
    <col min="1795" max="1796" width="16.28515625" style="342" customWidth="1"/>
    <col min="1797" max="1798" width="14.7109375" style="342" customWidth="1"/>
    <col min="1799" max="1799" width="14.85546875" style="342" customWidth="1"/>
    <col min="1800" max="1800" width="0.7109375" style="342" customWidth="1"/>
    <col min="1801" max="2048" width="0" style="342" hidden="1"/>
    <col min="2049" max="2049" width="5.42578125" style="342" customWidth="1"/>
    <col min="2050" max="2050" width="52.140625" style="342" customWidth="1"/>
    <col min="2051" max="2052" width="16.28515625" style="342" customWidth="1"/>
    <col min="2053" max="2054" width="14.7109375" style="342" customWidth="1"/>
    <col min="2055" max="2055" width="14.85546875" style="342" customWidth="1"/>
    <col min="2056" max="2056" width="0.7109375" style="342" customWidth="1"/>
    <col min="2057" max="2304" width="0" style="342" hidden="1"/>
    <col min="2305" max="2305" width="5.42578125" style="342" customWidth="1"/>
    <col min="2306" max="2306" width="52.140625" style="342" customWidth="1"/>
    <col min="2307" max="2308" width="16.28515625" style="342" customWidth="1"/>
    <col min="2309" max="2310" width="14.7109375" style="342" customWidth="1"/>
    <col min="2311" max="2311" width="14.85546875" style="342" customWidth="1"/>
    <col min="2312" max="2312" width="0.7109375" style="342" customWidth="1"/>
    <col min="2313" max="2560" width="0" style="342" hidden="1"/>
    <col min="2561" max="2561" width="5.42578125" style="342" customWidth="1"/>
    <col min="2562" max="2562" width="52.140625" style="342" customWidth="1"/>
    <col min="2563" max="2564" width="16.28515625" style="342" customWidth="1"/>
    <col min="2565" max="2566" width="14.7109375" style="342" customWidth="1"/>
    <col min="2567" max="2567" width="14.85546875" style="342" customWidth="1"/>
    <col min="2568" max="2568" width="0.7109375" style="342" customWidth="1"/>
    <col min="2569" max="2816" width="0" style="342" hidden="1"/>
    <col min="2817" max="2817" width="5.42578125" style="342" customWidth="1"/>
    <col min="2818" max="2818" width="52.140625" style="342" customWidth="1"/>
    <col min="2819" max="2820" width="16.28515625" style="342" customWidth="1"/>
    <col min="2821" max="2822" width="14.7109375" style="342" customWidth="1"/>
    <col min="2823" max="2823" width="14.85546875" style="342" customWidth="1"/>
    <col min="2824" max="2824" width="0.7109375" style="342" customWidth="1"/>
    <col min="2825" max="3072" width="0" style="342" hidden="1"/>
    <col min="3073" max="3073" width="5.42578125" style="342" customWidth="1"/>
    <col min="3074" max="3074" width="52.140625" style="342" customWidth="1"/>
    <col min="3075" max="3076" width="16.28515625" style="342" customWidth="1"/>
    <col min="3077" max="3078" width="14.7109375" style="342" customWidth="1"/>
    <col min="3079" max="3079" width="14.85546875" style="342" customWidth="1"/>
    <col min="3080" max="3080" width="0.7109375" style="342" customWidth="1"/>
    <col min="3081" max="3328" width="0" style="342" hidden="1"/>
    <col min="3329" max="3329" width="5.42578125" style="342" customWidth="1"/>
    <col min="3330" max="3330" width="52.140625" style="342" customWidth="1"/>
    <col min="3331" max="3332" width="16.28515625" style="342" customWidth="1"/>
    <col min="3333" max="3334" width="14.7109375" style="342" customWidth="1"/>
    <col min="3335" max="3335" width="14.85546875" style="342" customWidth="1"/>
    <col min="3336" max="3336" width="0.7109375" style="342" customWidth="1"/>
    <col min="3337" max="3584" width="0" style="342" hidden="1"/>
    <col min="3585" max="3585" width="5.42578125" style="342" customWidth="1"/>
    <col min="3586" max="3586" width="52.140625" style="342" customWidth="1"/>
    <col min="3587" max="3588" width="16.28515625" style="342" customWidth="1"/>
    <col min="3589" max="3590" width="14.7109375" style="342" customWidth="1"/>
    <col min="3591" max="3591" width="14.85546875" style="342" customWidth="1"/>
    <col min="3592" max="3592" width="0.7109375" style="342" customWidth="1"/>
    <col min="3593" max="3840" width="0" style="342" hidden="1"/>
    <col min="3841" max="3841" width="5.42578125" style="342" customWidth="1"/>
    <col min="3842" max="3842" width="52.140625" style="342" customWidth="1"/>
    <col min="3843" max="3844" width="16.28515625" style="342" customWidth="1"/>
    <col min="3845" max="3846" width="14.7109375" style="342" customWidth="1"/>
    <col min="3847" max="3847" width="14.85546875" style="342" customWidth="1"/>
    <col min="3848" max="3848" width="0.7109375" style="342" customWidth="1"/>
    <col min="3849" max="4096" width="0" style="342" hidden="1"/>
    <col min="4097" max="4097" width="5.42578125" style="342" customWidth="1"/>
    <col min="4098" max="4098" width="52.140625" style="342" customWidth="1"/>
    <col min="4099" max="4100" width="16.28515625" style="342" customWidth="1"/>
    <col min="4101" max="4102" width="14.7109375" style="342" customWidth="1"/>
    <col min="4103" max="4103" width="14.85546875" style="342" customWidth="1"/>
    <col min="4104" max="4104" width="0.7109375" style="342" customWidth="1"/>
    <col min="4105" max="4352" width="0" style="342" hidden="1"/>
    <col min="4353" max="4353" width="5.42578125" style="342" customWidth="1"/>
    <col min="4354" max="4354" width="52.140625" style="342" customWidth="1"/>
    <col min="4355" max="4356" width="16.28515625" style="342" customWidth="1"/>
    <col min="4357" max="4358" width="14.7109375" style="342" customWidth="1"/>
    <col min="4359" max="4359" width="14.85546875" style="342" customWidth="1"/>
    <col min="4360" max="4360" width="0.7109375" style="342" customWidth="1"/>
    <col min="4361" max="4608" width="0" style="342" hidden="1"/>
    <col min="4609" max="4609" width="5.42578125" style="342" customWidth="1"/>
    <col min="4610" max="4610" width="52.140625" style="342" customWidth="1"/>
    <col min="4611" max="4612" width="16.28515625" style="342" customWidth="1"/>
    <col min="4613" max="4614" width="14.7109375" style="342" customWidth="1"/>
    <col min="4615" max="4615" width="14.85546875" style="342" customWidth="1"/>
    <col min="4616" max="4616" width="0.7109375" style="342" customWidth="1"/>
    <col min="4617" max="4864" width="0" style="342" hidden="1"/>
    <col min="4865" max="4865" width="5.42578125" style="342" customWidth="1"/>
    <col min="4866" max="4866" width="52.140625" style="342" customWidth="1"/>
    <col min="4867" max="4868" width="16.28515625" style="342" customWidth="1"/>
    <col min="4869" max="4870" width="14.7109375" style="342" customWidth="1"/>
    <col min="4871" max="4871" width="14.85546875" style="342" customWidth="1"/>
    <col min="4872" max="4872" width="0.7109375" style="342" customWidth="1"/>
    <col min="4873" max="5120" width="0" style="342" hidden="1"/>
    <col min="5121" max="5121" width="5.42578125" style="342" customWidth="1"/>
    <col min="5122" max="5122" width="52.140625" style="342" customWidth="1"/>
    <col min="5123" max="5124" width="16.28515625" style="342" customWidth="1"/>
    <col min="5125" max="5126" width="14.7109375" style="342" customWidth="1"/>
    <col min="5127" max="5127" width="14.85546875" style="342" customWidth="1"/>
    <col min="5128" max="5128" width="0.7109375" style="342" customWidth="1"/>
    <col min="5129" max="5376" width="0" style="342" hidden="1"/>
    <col min="5377" max="5377" width="5.42578125" style="342" customWidth="1"/>
    <col min="5378" max="5378" width="52.140625" style="342" customWidth="1"/>
    <col min="5379" max="5380" width="16.28515625" style="342" customWidth="1"/>
    <col min="5381" max="5382" width="14.7109375" style="342" customWidth="1"/>
    <col min="5383" max="5383" width="14.85546875" style="342" customWidth="1"/>
    <col min="5384" max="5384" width="0.7109375" style="342" customWidth="1"/>
    <col min="5385" max="5632" width="0" style="342" hidden="1"/>
    <col min="5633" max="5633" width="5.42578125" style="342" customWidth="1"/>
    <col min="5634" max="5634" width="52.140625" style="342" customWidth="1"/>
    <col min="5635" max="5636" width="16.28515625" style="342" customWidth="1"/>
    <col min="5637" max="5638" width="14.7109375" style="342" customWidth="1"/>
    <col min="5639" max="5639" width="14.85546875" style="342" customWidth="1"/>
    <col min="5640" max="5640" width="0.7109375" style="342" customWidth="1"/>
    <col min="5641" max="5888" width="0" style="342" hidden="1"/>
    <col min="5889" max="5889" width="5.42578125" style="342" customWidth="1"/>
    <col min="5890" max="5890" width="52.140625" style="342" customWidth="1"/>
    <col min="5891" max="5892" width="16.28515625" style="342" customWidth="1"/>
    <col min="5893" max="5894" width="14.7109375" style="342" customWidth="1"/>
    <col min="5895" max="5895" width="14.85546875" style="342" customWidth="1"/>
    <col min="5896" max="5896" width="0.7109375" style="342" customWidth="1"/>
    <col min="5897" max="6144" width="0" style="342" hidden="1"/>
    <col min="6145" max="6145" width="5.42578125" style="342" customWidth="1"/>
    <col min="6146" max="6146" width="52.140625" style="342" customWidth="1"/>
    <col min="6147" max="6148" width="16.28515625" style="342" customWidth="1"/>
    <col min="6149" max="6150" width="14.7109375" style="342" customWidth="1"/>
    <col min="6151" max="6151" width="14.85546875" style="342" customWidth="1"/>
    <col min="6152" max="6152" width="0.7109375" style="342" customWidth="1"/>
    <col min="6153" max="6400" width="0" style="342" hidden="1"/>
    <col min="6401" max="6401" width="5.42578125" style="342" customWidth="1"/>
    <col min="6402" max="6402" width="52.140625" style="342" customWidth="1"/>
    <col min="6403" max="6404" width="16.28515625" style="342" customWidth="1"/>
    <col min="6405" max="6406" width="14.7109375" style="342" customWidth="1"/>
    <col min="6407" max="6407" width="14.85546875" style="342" customWidth="1"/>
    <col min="6408" max="6408" width="0.7109375" style="342" customWidth="1"/>
    <col min="6409" max="6656" width="0" style="342" hidden="1"/>
    <col min="6657" max="6657" width="5.42578125" style="342" customWidth="1"/>
    <col min="6658" max="6658" width="52.140625" style="342" customWidth="1"/>
    <col min="6659" max="6660" width="16.28515625" style="342" customWidth="1"/>
    <col min="6661" max="6662" width="14.7109375" style="342" customWidth="1"/>
    <col min="6663" max="6663" width="14.85546875" style="342" customWidth="1"/>
    <col min="6664" max="6664" width="0.7109375" style="342" customWidth="1"/>
    <col min="6665" max="6912" width="0" style="342" hidden="1"/>
    <col min="6913" max="6913" width="5.42578125" style="342" customWidth="1"/>
    <col min="6914" max="6914" width="52.140625" style="342" customWidth="1"/>
    <col min="6915" max="6916" width="16.28515625" style="342" customWidth="1"/>
    <col min="6917" max="6918" width="14.7109375" style="342" customWidth="1"/>
    <col min="6919" max="6919" width="14.85546875" style="342" customWidth="1"/>
    <col min="6920" max="6920" width="0.7109375" style="342" customWidth="1"/>
    <col min="6921" max="7168" width="0" style="342" hidden="1"/>
    <col min="7169" max="7169" width="5.42578125" style="342" customWidth="1"/>
    <col min="7170" max="7170" width="52.140625" style="342" customWidth="1"/>
    <col min="7171" max="7172" width="16.28515625" style="342" customWidth="1"/>
    <col min="7173" max="7174" width="14.7109375" style="342" customWidth="1"/>
    <col min="7175" max="7175" width="14.85546875" style="342" customWidth="1"/>
    <col min="7176" max="7176" width="0.7109375" style="342" customWidth="1"/>
    <col min="7177" max="7424" width="0" style="342" hidden="1"/>
    <col min="7425" max="7425" width="5.42578125" style="342" customWidth="1"/>
    <col min="7426" max="7426" width="52.140625" style="342" customWidth="1"/>
    <col min="7427" max="7428" width="16.28515625" style="342" customWidth="1"/>
    <col min="7429" max="7430" width="14.7109375" style="342" customWidth="1"/>
    <col min="7431" max="7431" width="14.85546875" style="342" customWidth="1"/>
    <col min="7432" max="7432" width="0.7109375" style="342" customWidth="1"/>
    <col min="7433" max="7680" width="0" style="342" hidden="1"/>
    <col min="7681" max="7681" width="5.42578125" style="342" customWidth="1"/>
    <col min="7682" max="7682" width="52.140625" style="342" customWidth="1"/>
    <col min="7683" max="7684" width="16.28515625" style="342" customWidth="1"/>
    <col min="7685" max="7686" width="14.7109375" style="342" customWidth="1"/>
    <col min="7687" max="7687" width="14.85546875" style="342" customWidth="1"/>
    <col min="7688" max="7688" width="0.7109375" style="342" customWidth="1"/>
    <col min="7689" max="7936" width="0" style="342" hidden="1"/>
    <col min="7937" max="7937" width="5.42578125" style="342" customWidth="1"/>
    <col min="7938" max="7938" width="52.140625" style="342" customWidth="1"/>
    <col min="7939" max="7940" width="16.28515625" style="342" customWidth="1"/>
    <col min="7941" max="7942" width="14.7109375" style="342" customWidth="1"/>
    <col min="7943" max="7943" width="14.85546875" style="342" customWidth="1"/>
    <col min="7944" max="7944" width="0.7109375" style="342" customWidth="1"/>
    <col min="7945" max="8192" width="0" style="342" hidden="1"/>
    <col min="8193" max="8193" width="5.42578125" style="342" customWidth="1"/>
    <col min="8194" max="8194" width="52.140625" style="342" customWidth="1"/>
    <col min="8195" max="8196" width="16.28515625" style="342" customWidth="1"/>
    <col min="8197" max="8198" width="14.7109375" style="342" customWidth="1"/>
    <col min="8199" max="8199" width="14.85546875" style="342" customWidth="1"/>
    <col min="8200" max="8200" width="0.7109375" style="342" customWidth="1"/>
    <col min="8201" max="8448" width="0" style="342" hidden="1"/>
    <col min="8449" max="8449" width="5.42578125" style="342" customWidth="1"/>
    <col min="8450" max="8450" width="52.140625" style="342" customWidth="1"/>
    <col min="8451" max="8452" width="16.28515625" style="342" customWidth="1"/>
    <col min="8453" max="8454" width="14.7109375" style="342" customWidth="1"/>
    <col min="8455" max="8455" width="14.85546875" style="342" customWidth="1"/>
    <col min="8456" max="8456" width="0.7109375" style="342" customWidth="1"/>
    <col min="8457" max="8704" width="0" style="342" hidden="1"/>
    <col min="8705" max="8705" width="5.42578125" style="342" customWidth="1"/>
    <col min="8706" max="8706" width="52.140625" style="342" customWidth="1"/>
    <col min="8707" max="8708" width="16.28515625" style="342" customWidth="1"/>
    <col min="8709" max="8710" width="14.7109375" style="342" customWidth="1"/>
    <col min="8711" max="8711" width="14.85546875" style="342" customWidth="1"/>
    <col min="8712" max="8712" width="0.7109375" style="342" customWidth="1"/>
    <col min="8713" max="8960" width="0" style="342" hidden="1"/>
    <col min="8961" max="8961" width="5.42578125" style="342" customWidth="1"/>
    <col min="8962" max="8962" width="52.140625" style="342" customWidth="1"/>
    <col min="8963" max="8964" width="16.28515625" style="342" customWidth="1"/>
    <col min="8965" max="8966" width="14.7109375" style="342" customWidth="1"/>
    <col min="8967" max="8967" width="14.85546875" style="342" customWidth="1"/>
    <col min="8968" max="8968" width="0.7109375" style="342" customWidth="1"/>
    <col min="8969" max="9216" width="0" style="342" hidden="1"/>
    <col min="9217" max="9217" width="5.42578125" style="342" customWidth="1"/>
    <col min="9218" max="9218" width="52.140625" style="342" customWidth="1"/>
    <col min="9219" max="9220" width="16.28515625" style="342" customWidth="1"/>
    <col min="9221" max="9222" width="14.7109375" style="342" customWidth="1"/>
    <col min="9223" max="9223" width="14.85546875" style="342" customWidth="1"/>
    <col min="9224" max="9224" width="0.7109375" style="342" customWidth="1"/>
    <col min="9225" max="9472" width="0" style="342" hidden="1"/>
    <col min="9473" max="9473" width="5.42578125" style="342" customWidth="1"/>
    <col min="9474" max="9474" width="52.140625" style="342" customWidth="1"/>
    <col min="9475" max="9476" width="16.28515625" style="342" customWidth="1"/>
    <col min="9477" max="9478" width="14.7109375" style="342" customWidth="1"/>
    <col min="9479" max="9479" width="14.85546875" style="342" customWidth="1"/>
    <col min="9480" max="9480" width="0.7109375" style="342" customWidth="1"/>
    <col min="9481" max="9728" width="0" style="342" hidden="1"/>
    <col min="9729" max="9729" width="5.42578125" style="342" customWidth="1"/>
    <col min="9730" max="9730" width="52.140625" style="342" customWidth="1"/>
    <col min="9731" max="9732" width="16.28515625" style="342" customWidth="1"/>
    <col min="9733" max="9734" width="14.7109375" style="342" customWidth="1"/>
    <col min="9735" max="9735" width="14.85546875" style="342" customWidth="1"/>
    <col min="9736" max="9736" width="0.7109375" style="342" customWidth="1"/>
    <col min="9737" max="9984" width="0" style="342" hidden="1"/>
    <col min="9985" max="9985" width="5.42578125" style="342" customWidth="1"/>
    <col min="9986" max="9986" width="52.140625" style="342" customWidth="1"/>
    <col min="9987" max="9988" width="16.28515625" style="342" customWidth="1"/>
    <col min="9989" max="9990" width="14.7109375" style="342" customWidth="1"/>
    <col min="9991" max="9991" width="14.85546875" style="342" customWidth="1"/>
    <col min="9992" max="9992" width="0.7109375" style="342" customWidth="1"/>
    <col min="9993" max="10240" width="0" style="342" hidden="1"/>
    <col min="10241" max="10241" width="5.42578125" style="342" customWidth="1"/>
    <col min="10242" max="10242" width="52.140625" style="342" customWidth="1"/>
    <col min="10243" max="10244" width="16.28515625" style="342" customWidth="1"/>
    <col min="10245" max="10246" width="14.7109375" style="342" customWidth="1"/>
    <col min="10247" max="10247" width="14.85546875" style="342" customWidth="1"/>
    <col min="10248" max="10248" width="0.7109375" style="342" customWidth="1"/>
    <col min="10249" max="10496" width="0" style="342" hidden="1"/>
    <col min="10497" max="10497" width="5.42578125" style="342" customWidth="1"/>
    <col min="10498" max="10498" width="52.140625" style="342" customWidth="1"/>
    <col min="10499" max="10500" width="16.28515625" style="342" customWidth="1"/>
    <col min="10501" max="10502" width="14.7109375" style="342" customWidth="1"/>
    <col min="10503" max="10503" width="14.85546875" style="342" customWidth="1"/>
    <col min="10504" max="10504" width="0.7109375" style="342" customWidth="1"/>
    <col min="10505" max="10752" width="0" style="342" hidden="1"/>
    <col min="10753" max="10753" width="5.42578125" style="342" customWidth="1"/>
    <col min="10754" max="10754" width="52.140625" style="342" customWidth="1"/>
    <col min="10755" max="10756" width="16.28515625" style="342" customWidth="1"/>
    <col min="10757" max="10758" width="14.7109375" style="342" customWidth="1"/>
    <col min="10759" max="10759" width="14.85546875" style="342" customWidth="1"/>
    <col min="10760" max="10760" width="0.7109375" style="342" customWidth="1"/>
    <col min="10761" max="11008" width="0" style="342" hidden="1"/>
    <col min="11009" max="11009" width="5.42578125" style="342" customWidth="1"/>
    <col min="11010" max="11010" width="52.140625" style="342" customWidth="1"/>
    <col min="11011" max="11012" width="16.28515625" style="342" customWidth="1"/>
    <col min="11013" max="11014" width="14.7109375" style="342" customWidth="1"/>
    <col min="11015" max="11015" width="14.85546875" style="342" customWidth="1"/>
    <col min="11016" max="11016" width="0.7109375" style="342" customWidth="1"/>
    <col min="11017" max="11264" width="0" style="342" hidden="1"/>
    <col min="11265" max="11265" width="5.42578125" style="342" customWidth="1"/>
    <col min="11266" max="11266" width="52.140625" style="342" customWidth="1"/>
    <col min="11267" max="11268" width="16.28515625" style="342" customWidth="1"/>
    <col min="11269" max="11270" width="14.7109375" style="342" customWidth="1"/>
    <col min="11271" max="11271" width="14.85546875" style="342" customWidth="1"/>
    <col min="11272" max="11272" width="0.7109375" style="342" customWidth="1"/>
    <col min="11273" max="11520" width="0" style="342" hidden="1"/>
    <col min="11521" max="11521" width="5.42578125" style="342" customWidth="1"/>
    <col min="11522" max="11522" width="52.140625" style="342" customWidth="1"/>
    <col min="11523" max="11524" width="16.28515625" style="342" customWidth="1"/>
    <col min="11525" max="11526" width="14.7109375" style="342" customWidth="1"/>
    <col min="11527" max="11527" width="14.85546875" style="342" customWidth="1"/>
    <col min="11528" max="11528" width="0.7109375" style="342" customWidth="1"/>
    <col min="11529" max="11776" width="0" style="342" hidden="1"/>
    <col min="11777" max="11777" width="5.42578125" style="342" customWidth="1"/>
    <col min="11778" max="11778" width="52.140625" style="342" customWidth="1"/>
    <col min="11779" max="11780" width="16.28515625" style="342" customWidth="1"/>
    <col min="11781" max="11782" width="14.7109375" style="342" customWidth="1"/>
    <col min="11783" max="11783" width="14.85546875" style="342" customWidth="1"/>
    <col min="11784" max="11784" width="0.7109375" style="342" customWidth="1"/>
    <col min="11785" max="12032" width="0" style="342" hidden="1"/>
    <col min="12033" max="12033" width="5.42578125" style="342" customWidth="1"/>
    <col min="12034" max="12034" width="52.140625" style="342" customWidth="1"/>
    <col min="12035" max="12036" width="16.28515625" style="342" customWidth="1"/>
    <col min="12037" max="12038" width="14.7109375" style="342" customWidth="1"/>
    <col min="12039" max="12039" width="14.85546875" style="342" customWidth="1"/>
    <col min="12040" max="12040" width="0.7109375" style="342" customWidth="1"/>
    <col min="12041" max="12288" width="0" style="342" hidden="1"/>
    <col min="12289" max="12289" width="5.42578125" style="342" customWidth="1"/>
    <col min="12290" max="12290" width="52.140625" style="342" customWidth="1"/>
    <col min="12291" max="12292" width="16.28515625" style="342" customWidth="1"/>
    <col min="12293" max="12294" width="14.7109375" style="342" customWidth="1"/>
    <col min="12295" max="12295" width="14.85546875" style="342" customWidth="1"/>
    <col min="12296" max="12296" width="0.7109375" style="342" customWidth="1"/>
    <col min="12297" max="12544" width="0" style="342" hidden="1"/>
    <col min="12545" max="12545" width="5.42578125" style="342" customWidth="1"/>
    <col min="12546" max="12546" width="52.140625" style="342" customWidth="1"/>
    <col min="12547" max="12548" width="16.28515625" style="342" customWidth="1"/>
    <col min="12549" max="12550" width="14.7109375" style="342" customWidth="1"/>
    <col min="12551" max="12551" width="14.85546875" style="342" customWidth="1"/>
    <col min="12552" max="12552" width="0.7109375" style="342" customWidth="1"/>
    <col min="12553" max="12800" width="0" style="342" hidden="1"/>
    <col min="12801" max="12801" width="5.42578125" style="342" customWidth="1"/>
    <col min="12802" max="12802" width="52.140625" style="342" customWidth="1"/>
    <col min="12803" max="12804" width="16.28515625" style="342" customWidth="1"/>
    <col min="12805" max="12806" width="14.7109375" style="342" customWidth="1"/>
    <col min="12807" max="12807" width="14.85546875" style="342" customWidth="1"/>
    <col min="12808" max="12808" width="0.7109375" style="342" customWidth="1"/>
    <col min="12809" max="13056" width="0" style="342" hidden="1"/>
    <col min="13057" max="13057" width="5.42578125" style="342" customWidth="1"/>
    <col min="13058" max="13058" width="52.140625" style="342" customWidth="1"/>
    <col min="13059" max="13060" width="16.28515625" style="342" customWidth="1"/>
    <col min="13061" max="13062" width="14.7109375" style="342" customWidth="1"/>
    <col min="13063" max="13063" width="14.85546875" style="342" customWidth="1"/>
    <col min="13064" max="13064" width="0.7109375" style="342" customWidth="1"/>
    <col min="13065" max="13312" width="0" style="342" hidden="1"/>
    <col min="13313" max="13313" width="5.42578125" style="342" customWidth="1"/>
    <col min="13314" max="13314" width="52.140625" style="342" customWidth="1"/>
    <col min="13315" max="13316" width="16.28515625" style="342" customWidth="1"/>
    <col min="13317" max="13318" width="14.7109375" style="342" customWidth="1"/>
    <col min="13319" max="13319" width="14.85546875" style="342" customWidth="1"/>
    <col min="13320" max="13320" width="0.7109375" style="342" customWidth="1"/>
    <col min="13321" max="13568" width="0" style="342" hidden="1"/>
    <col min="13569" max="13569" width="5.42578125" style="342" customWidth="1"/>
    <col min="13570" max="13570" width="52.140625" style="342" customWidth="1"/>
    <col min="13571" max="13572" width="16.28515625" style="342" customWidth="1"/>
    <col min="13573" max="13574" width="14.7109375" style="342" customWidth="1"/>
    <col min="13575" max="13575" width="14.85546875" style="342" customWidth="1"/>
    <col min="13576" max="13576" width="0.7109375" style="342" customWidth="1"/>
    <col min="13577" max="13824" width="0" style="342" hidden="1"/>
    <col min="13825" max="13825" width="5.42578125" style="342" customWidth="1"/>
    <col min="13826" max="13826" width="52.140625" style="342" customWidth="1"/>
    <col min="13827" max="13828" width="16.28515625" style="342" customWidth="1"/>
    <col min="13829" max="13830" width="14.7109375" style="342" customWidth="1"/>
    <col min="13831" max="13831" width="14.85546875" style="342" customWidth="1"/>
    <col min="13832" max="13832" width="0.7109375" style="342" customWidth="1"/>
    <col min="13833" max="14080" width="0" style="342" hidden="1"/>
    <col min="14081" max="14081" width="5.42578125" style="342" customWidth="1"/>
    <col min="14082" max="14082" width="52.140625" style="342" customWidth="1"/>
    <col min="14083" max="14084" width="16.28515625" style="342" customWidth="1"/>
    <col min="14085" max="14086" width="14.7109375" style="342" customWidth="1"/>
    <col min="14087" max="14087" width="14.85546875" style="342" customWidth="1"/>
    <col min="14088" max="14088" width="0.7109375" style="342" customWidth="1"/>
    <col min="14089" max="14336" width="0" style="342" hidden="1"/>
    <col min="14337" max="14337" width="5.42578125" style="342" customWidth="1"/>
    <col min="14338" max="14338" width="52.140625" style="342" customWidth="1"/>
    <col min="14339" max="14340" width="16.28515625" style="342" customWidth="1"/>
    <col min="14341" max="14342" width="14.7109375" style="342" customWidth="1"/>
    <col min="14343" max="14343" width="14.85546875" style="342" customWidth="1"/>
    <col min="14344" max="14344" width="0.7109375" style="342" customWidth="1"/>
    <col min="14345" max="14592" width="0" style="342" hidden="1"/>
    <col min="14593" max="14593" width="5.42578125" style="342" customWidth="1"/>
    <col min="14594" max="14594" width="52.140625" style="342" customWidth="1"/>
    <col min="14595" max="14596" width="16.28515625" style="342" customWidth="1"/>
    <col min="14597" max="14598" width="14.7109375" style="342" customWidth="1"/>
    <col min="14599" max="14599" width="14.85546875" style="342" customWidth="1"/>
    <col min="14600" max="14600" width="0.7109375" style="342" customWidth="1"/>
    <col min="14601" max="14848" width="0" style="342" hidden="1"/>
    <col min="14849" max="14849" width="5.42578125" style="342" customWidth="1"/>
    <col min="14850" max="14850" width="52.140625" style="342" customWidth="1"/>
    <col min="14851" max="14852" width="16.28515625" style="342" customWidth="1"/>
    <col min="14853" max="14854" width="14.7109375" style="342" customWidth="1"/>
    <col min="14855" max="14855" width="14.85546875" style="342" customWidth="1"/>
    <col min="14856" max="14856" width="0.7109375" style="342" customWidth="1"/>
    <col min="14857" max="15104" width="0" style="342" hidden="1"/>
    <col min="15105" max="15105" width="5.42578125" style="342" customWidth="1"/>
    <col min="15106" max="15106" width="52.140625" style="342" customWidth="1"/>
    <col min="15107" max="15108" width="16.28515625" style="342" customWidth="1"/>
    <col min="15109" max="15110" width="14.7109375" style="342" customWidth="1"/>
    <col min="15111" max="15111" width="14.85546875" style="342" customWidth="1"/>
    <col min="15112" max="15112" width="0.7109375" style="342" customWidth="1"/>
    <col min="15113" max="15360" width="0" style="342" hidden="1"/>
    <col min="15361" max="15361" width="5.42578125" style="342" customWidth="1"/>
    <col min="15362" max="15362" width="52.140625" style="342" customWidth="1"/>
    <col min="15363" max="15364" width="16.28515625" style="342" customWidth="1"/>
    <col min="15365" max="15366" width="14.7109375" style="342" customWidth="1"/>
    <col min="15367" max="15367" width="14.85546875" style="342" customWidth="1"/>
    <col min="15368" max="15368" width="0.7109375" style="342" customWidth="1"/>
    <col min="15369" max="15616" width="0" style="342" hidden="1"/>
    <col min="15617" max="15617" width="5.42578125" style="342" customWidth="1"/>
    <col min="15618" max="15618" width="52.140625" style="342" customWidth="1"/>
    <col min="15619" max="15620" width="16.28515625" style="342" customWidth="1"/>
    <col min="15621" max="15622" width="14.7109375" style="342" customWidth="1"/>
    <col min="15623" max="15623" width="14.85546875" style="342" customWidth="1"/>
    <col min="15624" max="15624" width="0.7109375" style="342" customWidth="1"/>
    <col min="15625" max="15872" width="0" style="342" hidden="1"/>
    <col min="15873" max="15873" width="5.42578125" style="342" customWidth="1"/>
    <col min="15874" max="15874" width="52.140625" style="342" customWidth="1"/>
    <col min="15875" max="15876" width="16.28515625" style="342" customWidth="1"/>
    <col min="15877" max="15878" width="14.7109375" style="342" customWidth="1"/>
    <col min="15879" max="15879" width="14.85546875" style="342" customWidth="1"/>
    <col min="15880" max="15880" width="0.7109375" style="342" customWidth="1"/>
    <col min="15881" max="16128" width="0" style="342" hidden="1"/>
    <col min="16129" max="16129" width="5.42578125" style="342" customWidth="1"/>
    <col min="16130" max="16130" width="52.140625" style="342" customWidth="1"/>
    <col min="16131" max="16132" width="16.28515625" style="342" customWidth="1"/>
    <col min="16133" max="16134" width="14.7109375" style="342" customWidth="1"/>
    <col min="16135" max="16135" width="14.85546875" style="342" customWidth="1"/>
    <col min="16136" max="16136" width="0.7109375" style="342" customWidth="1"/>
    <col min="16137" max="16384" width="0" style="342" hidden="1"/>
  </cols>
  <sheetData>
    <row r="1" spans="1:7" ht="28.9" customHeight="1">
      <c r="A1" s="516" t="s">
        <v>1127</v>
      </c>
      <c r="B1" s="516"/>
      <c r="C1" s="516"/>
      <c r="D1" s="516"/>
      <c r="E1" s="516"/>
      <c r="F1" s="516"/>
      <c r="G1" s="516"/>
    </row>
    <row r="2" spans="1:7" ht="15.75">
      <c r="A2" s="521" t="str">
        <f>'ESTIMACIÓN DE INGRESOS'!A2:C2</f>
        <v>Nombre del Municipio: Degollado, Jalisco</v>
      </c>
      <c r="B2" s="521"/>
      <c r="C2" s="521"/>
      <c r="D2" s="521"/>
      <c r="E2" s="521"/>
      <c r="F2" s="521"/>
      <c r="G2" s="521"/>
    </row>
    <row r="3" spans="1:7" ht="49.5" customHeight="1">
      <c r="A3" s="517"/>
      <c r="B3" s="518"/>
      <c r="C3" s="395" t="s">
        <v>66</v>
      </c>
      <c r="D3" s="395" t="s">
        <v>1072</v>
      </c>
      <c r="E3" s="395" t="s">
        <v>1085</v>
      </c>
      <c r="F3" s="395" t="s">
        <v>1086</v>
      </c>
      <c r="G3" s="395" t="s">
        <v>1087</v>
      </c>
    </row>
    <row r="4" spans="1:7" ht="6" customHeight="1">
      <c r="A4" s="396"/>
      <c r="B4" s="397"/>
      <c r="C4" s="398"/>
      <c r="D4" s="398"/>
      <c r="E4" s="398"/>
      <c r="F4" s="398"/>
      <c r="G4" s="398"/>
    </row>
    <row r="5" spans="1:7" s="344" customFormat="1" ht="14.45" customHeight="1">
      <c r="A5" s="514" t="s">
        <v>1073</v>
      </c>
      <c r="B5" s="515"/>
      <c r="C5" s="334"/>
      <c r="D5" s="334"/>
      <c r="E5" s="334"/>
      <c r="F5" s="334"/>
      <c r="G5" s="334"/>
    </row>
    <row r="6" spans="1:7" s="344" customFormat="1" ht="30">
      <c r="A6" s="394"/>
      <c r="B6" s="399" t="s">
        <v>1125</v>
      </c>
      <c r="C6" s="400"/>
      <c r="D6" s="401"/>
      <c r="E6" s="400"/>
      <c r="F6" s="400"/>
      <c r="G6" s="400"/>
    </row>
    <row r="7" spans="1:7" s="344" customFormat="1">
      <c r="A7" s="394"/>
      <c r="B7" s="402" t="s">
        <v>1126</v>
      </c>
      <c r="C7" s="403"/>
      <c r="D7" s="404"/>
      <c r="E7" s="403"/>
      <c r="F7" s="403"/>
      <c r="G7" s="403"/>
    </row>
    <row r="8" spans="1:7" s="344" customFormat="1" ht="14.45" customHeight="1">
      <c r="A8" s="514" t="s">
        <v>1088</v>
      </c>
      <c r="B8" s="515"/>
      <c r="C8" s="334"/>
      <c r="D8" s="334"/>
      <c r="E8" s="334"/>
      <c r="F8" s="334"/>
      <c r="G8" s="334"/>
    </row>
    <row r="9" spans="1:7" s="344" customFormat="1">
      <c r="A9" s="394"/>
      <c r="B9" s="393" t="s">
        <v>1074</v>
      </c>
      <c r="C9" s="334"/>
      <c r="D9" s="334"/>
      <c r="E9" s="334"/>
      <c r="F9" s="334"/>
      <c r="G9" s="334"/>
    </row>
    <row r="10" spans="1:7" s="344" customFormat="1">
      <c r="A10" s="394"/>
      <c r="B10" s="402" t="s">
        <v>1147</v>
      </c>
      <c r="C10" s="403"/>
      <c r="D10" s="404"/>
      <c r="E10" s="403"/>
      <c r="F10" s="403"/>
      <c r="G10" s="403"/>
    </row>
    <row r="11" spans="1:7" s="344" customFormat="1">
      <c r="A11" s="394"/>
      <c r="B11" s="402" t="s">
        <v>1146</v>
      </c>
      <c r="C11" s="403"/>
      <c r="D11" s="404"/>
      <c r="E11" s="403"/>
      <c r="F11" s="403"/>
      <c r="G11" s="403"/>
    </row>
    <row r="12" spans="1:7" s="344" customFormat="1">
      <c r="A12" s="394"/>
      <c r="B12" s="402" t="s">
        <v>1145</v>
      </c>
      <c r="C12" s="403"/>
      <c r="D12" s="404"/>
      <c r="E12" s="403"/>
      <c r="F12" s="403"/>
      <c r="G12" s="403"/>
    </row>
    <row r="13" spans="1:7" s="344" customFormat="1">
      <c r="A13" s="394"/>
      <c r="B13" s="393" t="s">
        <v>1075</v>
      </c>
      <c r="C13" s="334"/>
      <c r="D13" s="334"/>
      <c r="E13" s="334"/>
      <c r="F13" s="334"/>
      <c r="G13" s="334"/>
    </row>
    <row r="14" spans="1:7" s="344" customFormat="1">
      <c r="A14" s="394"/>
      <c r="B14" s="402" t="s">
        <v>1147</v>
      </c>
      <c r="C14" s="403"/>
      <c r="D14" s="404"/>
      <c r="E14" s="403"/>
      <c r="F14" s="403"/>
      <c r="G14" s="403"/>
    </row>
    <row r="15" spans="1:7" s="344" customFormat="1">
      <c r="A15" s="394"/>
      <c r="B15" s="402" t="s">
        <v>1146</v>
      </c>
      <c r="C15" s="403"/>
      <c r="D15" s="404"/>
      <c r="E15" s="403"/>
      <c r="F15" s="403"/>
      <c r="G15" s="403"/>
    </row>
    <row r="16" spans="1:7" s="344" customFormat="1">
      <c r="A16" s="394"/>
      <c r="B16" s="402" t="s">
        <v>1145</v>
      </c>
      <c r="C16" s="403"/>
      <c r="D16" s="404"/>
      <c r="E16" s="403"/>
      <c r="F16" s="403"/>
      <c r="G16" s="403"/>
    </row>
    <row r="17" spans="1:7" s="344" customFormat="1">
      <c r="A17" s="394"/>
      <c r="B17" s="393" t="s">
        <v>1076</v>
      </c>
      <c r="C17" s="334"/>
      <c r="D17" s="334"/>
      <c r="E17" s="334"/>
      <c r="F17" s="334"/>
      <c r="G17" s="334"/>
    </row>
    <row r="18" spans="1:7" s="344" customFormat="1">
      <c r="A18" s="394"/>
      <c r="B18" s="405" t="s">
        <v>1144</v>
      </c>
      <c r="C18" s="403"/>
      <c r="D18" s="404"/>
      <c r="E18" s="403"/>
      <c r="F18" s="403"/>
      <c r="G18" s="403"/>
    </row>
    <row r="19" spans="1:7" s="344" customFormat="1" ht="30">
      <c r="A19" s="394"/>
      <c r="B19" s="405" t="s">
        <v>1143</v>
      </c>
      <c r="C19" s="403"/>
      <c r="D19" s="404"/>
      <c r="E19" s="403"/>
      <c r="F19" s="403"/>
      <c r="G19" s="403"/>
    </row>
    <row r="20" spans="1:7" s="344" customFormat="1" ht="30">
      <c r="A20" s="394"/>
      <c r="B20" s="405" t="s">
        <v>1142</v>
      </c>
      <c r="C20" s="403"/>
      <c r="D20" s="404"/>
      <c r="E20" s="403"/>
      <c r="F20" s="403"/>
      <c r="G20" s="403"/>
    </row>
    <row r="21" spans="1:7" s="344" customFormat="1">
      <c r="A21" s="394"/>
      <c r="B21" s="405" t="s">
        <v>1141</v>
      </c>
      <c r="C21" s="403"/>
      <c r="D21" s="404"/>
      <c r="E21" s="403"/>
      <c r="F21" s="403"/>
      <c r="G21" s="403"/>
    </row>
    <row r="22" spans="1:7" s="344" customFormat="1">
      <c r="A22" s="394"/>
      <c r="B22" s="405" t="s">
        <v>1077</v>
      </c>
      <c r="C22" s="403"/>
      <c r="D22" s="404"/>
      <c r="E22" s="403"/>
      <c r="F22" s="403"/>
      <c r="G22" s="403"/>
    </row>
    <row r="23" spans="1:7" s="344" customFormat="1">
      <c r="A23" s="394"/>
      <c r="B23" s="405" t="s">
        <v>1140</v>
      </c>
      <c r="C23" s="403"/>
      <c r="D23" s="404"/>
      <c r="E23" s="403"/>
      <c r="F23" s="403"/>
      <c r="G23" s="403"/>
    </row>
    <row r="24" spans="1:7" s="344" customFormat="1" ht="14.45" customHeight="1">
      <c r="A24" s="514" t="s">
        <v>1089</v>
      </c>
      <c r="B24" s="515"/>
      <c r="C24" s="334"/>
      <c r="D24" s="334"/>
      <c r="E24" s="334"/>
      <c r="F24" s="334"/>
      <c r="G24" s="334"/>
    </row>
    <row r="25" spans="1:7" s="344" customFormat="1">
      <c r="A25" s="406"/>
      <c r="B25" s="402" t="s">
        <v>1078</v>
      </c>
      <c r="C25" s="403"/>
      <c r="D25" s="404"/>
      <c r="E25" s="407"/>
      <c r="F25" s="403"/>
      <c r="G25" s="403"/>
    </row>
    <row r="26" spans="1:7" s="344" customFormat="1" ht="14.45" customHeight="1">
      <c r="A26" s="514" t="s">
        <v>1090</v>
      </c>
      <c r="B26" s="515"/>
      <c r="C26" s="334"/>
      <c r="D26" s="334"/>
      <c r="E26" s="334"/>
      <c r="F26" s="334"/>
      <c r="G26" s="334"/>
    </row>
    <row r="27" spans="1:7" s="344" customFormat="1">
      <c r="A27" s="394"/>
      <c r="B27" s="402" t="s">
        <v>1074</v>
      </c>
      <c r="C27" s="403"/>
      <c r="D27" s="404"/>
      <c r="E27" s="407"/>
      <c r="F27" s="403"/>
      <c r="G27" s="403"/>
    </row>
    <row r="28" spans="1:7" s="344" customFormat="1">
      <c r="A28" s="394"/>
      <c r="B28" s="402" t="s">
        <v>1075</v>
      </c>
      <c r="C28" s="403"/>
      <c r="D28" s="404"/>
      <c r="E28" s="407"/>
      <c r="F28" s="403"/>
      <c r="G28" s="403"/>
    </row>
    <row r="29" spans="1:7" s="344" customFormat="1">
      <c r="A29" s="394"/>
      <c r="B29" s="402" t="s">
        <v>1079</v>
      </c>
      <c r="C29" s="403"/>
      <c r="D29" s="404"/>
      <c r="E29" s="407"/>
      <c r="F29" s="403"/>
      <c r="G29" s="403"/>
    </row>
    <row r="30" spans="1:7" s="344" customFormat="1" ht="14.45" customHeight="1">
      <c r="A30" s="514" t="s">
        <v>1139</v>
      </c>
      <c r="B30" s="515"/>
      <c r="C30" s="334"/>
      <c r="D30" s="334"/>
      <c r="E30" s="334"/>
      <c r="F30" s="334"/>
      <c r="G30" s="334"/>
    </row>
    <row r="31" spans="1:7" s="344" customFormat="1">
      <c r="A31" s="406"/>
      <c r="B31" s="402" t="s">
        <v>1080</v>
      </c>
      <c r="C31" s="403"/>
      <c r="D31" s="404"/>
      <c r="E31" s="407"/>
      <c r="F31" s="403"/>
      <c r="G31" s="403"/>
    </row>
    <row r="32" spans="1:7" s="344" customFormat="1">
      <c r="A32" s="406"/>
      <c r="B32" s="402" t="s">
        <v>1081</v>
      </c>
      <c r="C32" s="403"/>
      <c r="D32" s="404"/>
      <c r="E32" s="407"/>
      <c r="F32" s="403"/>
      <c r="G32" s="403"/>
    </row>
    <row r="33" spans="1:7" s="344" customFormat="1">
      <c r="A33" s="408"/>
      <c r="B33" s="402" t="s">
        <v>1082</v>
      </c>
      <c r="C33" s="403"/>
      <c r="D33" s="404"/>
      <c r="E33" s="407"/>
      <c r="F33" s="403"/>
      <c r="G33" s="403"/>
    </row>
    <row r="34" spans="1:7" s="344" customFormat="1" ht="14.45" customHeight="1">
      <c r="A34" s="514" t="s">
        <v>1138</v>
      </c>
      <c r="B34" s="515"/>
      <c r="C34" s="334"/>
      <c r="D34" s="334"/>
      <c r="E34" s="334"/>
      <c r="F34" s="334"/>
      <c r="G34" s="334"/>
    </row>
    <row r="35" spans="1:7" s="344" customFormat="1" ht="14.45" customHeight="1">
      <c r="A35" s="514" t="s">
        <v>1137</v>
      </c>
      <c r="B35" s="515"/>
      <c r="C35" s="334"/>
      <c r="D35" s="334"/>
      <c r="E35" s="334"/>
      <c r="F35" s="334"/>
      <c r="G35" s="334"/>
    </row>
    <row r="36" spans="1:7" s="344" customFormat="1">
      <c r="A36" s="394"/>
      <c r="B36" s="402" t="s">
        <v>1136</v>
      </c>
      <c r="C36" s="403"/>
      <c r="D36" s="404"/>
      <c r="E36" s="407"/>
      <c r="F36" s="403"/>
      <c r="G36" s="403"/>
    </row>
    <row r="37" spans="1:7" s="344" customFormat="1">
      <c r="A37" s="394"/>
      <c r="B37" s="402" t="s">
        <v>1083</v>
      </c>
      <c r="C37" s="403"/>
      <c r="D37" s="404"/>
      <c r="E37" s="407"/>
      <c r="F37" s="403"/>
      <c r="G37" s="403"/>
    </row>
    <row r="38" spans="1:7" s="344" customFormat="1">
      <c r="A38" s="394"/>
      <c r="B38" s="402" t="s">
        <v>1084</v>
      </c>
      <c r="C38" s="403"/>
      <c r="D38" s="404"/>
      <c r="E38" s="407"/>
      <c r="F38" s="403"/>
      <c r="G38" s="403"/>
    </row>
    <row r="39" spans="1:7" s="344" customFormat="1" ht="30.75" customHeight="1">
      <c r="A39" s="519" t="s">
        <v>1135</v>
      </c>
      <c r="B39" s="520"/>
      <c r="C39" s="334"/>
      <c r="D39" s="334"/>
      <c r="E39" s="334"/>
      <c r="F39" s="334"/>
      <c r="G39" s="334"/>
    </row>
    <row r="40" spans="1:7" s="344" customFormat="1">
      <c r="A40" s="394"/>
      <c r="B40" s="402" t="s">
        <v>1134</v>
      </c>
      <c r="C40" s="403"/>
      <c r="D40" s="404"/>
      <c r="E40" s="407"/>
      <c r="F40" s="403"/>
      <c r="G40" s="403"/>
    </row>
    <row r="41" spans="1:7" s="344" customFormat="1">
      <c r="A41" s="394"/>
      <c r="B41" s="402" t="s">
        <v>1132</v>
      </c>
      <c r="C41" s="403"/>
      <c r="D41" s="404"/>
      <c r="E41" s="407"/>
      <c r="F41" s="403"/>
      <c r="G41" s="403"/>
    </row>
    <row r="42" spans="1:7" s="344" customFormat="1">
      <c r="A42" s="406"/>
      <c r="B42" s="402" t="s">
        <v>1038</v>
      </c>
      <c r="C42" s="403"/>
      <c r="D42" s="404"/>
      <c r="E42" s="407"/>
      <c r="F42" s="403"/>
      <c r="G42" s="403"/>
    </row>
    <row r="43" spans="1:7" s="344" customFormat="1" ht="14.45" customHeight="1">
      <c r="A43" s="514" t="s">
        <v>1091</v>
      </c>
      <c r="B43" s="515"/>
      <c r="C43" s="334"/>
      <c r="D43" s="334"/>
      <c r="E43" s="334"/>
      <c r="F43" s="334"/>
      <c r="G43" s="334"/>
    </row>
    <row r="44" spans="1:7" s="344" customFormat="1">
      <c r="A44" s="394"/>
      <c r="B44" s="402" t="s">
        <v>1134</v>
      </c>
      <c r="C44" s="403"/>
      <c r="D44" s="404"/>
      <c r="E44" s="407"/>
      <c r="F44" s="403"/>
      <c r="G44" s="403"/>
    </row>
    <row r="45" spans="1:7" s="344" customFormat="1">
      <c r="A45" s="394"/>
      <c r="B45" s="402" t="s">
        <v>1132</v>
      </c>
      <c r="C45" s="403"/>
      <c r="D45" s="404"/>
      <c r="E45" s="407"/>
      <c r="F45" s="403"/>
      <c r="G45" s="403"/>
    </row>
    <row r="46" spans="1:7" s="344" customFormat="1" ht="14.45" customHeight="1">
      <c r="A46" s="514" t="s">
        <v>1133</v>
      </c>
      <c r="B46" s="515"/>
      <c r="C46" s="334"/>
      <c r="D46" s="334"/>
      <c r="E46" s="334"/>
      <c r="F46" s="334"/>
      <c r="G46" s="334"/>
    </row>
    <row r="47" spans="1:7" s="344" customFormat="1">
      <c r="A47" s="394"/>
      <c r="B47" s="402" t="s">
        <v>1131</v>
      </c>
      <c r="C47" s="403"/>
      <c r="D47" s="404"/>
      <c r="E47" s="407"/>
      <c r="F47" s="403"/>
      <c r="G47" s="403"/>
    </row>
    <row r="48" spans="1:7" s="344" customFormat="1">
      <c r="A48" s="394"/>
      <c r="B48" s="402" t="s">
        <v>1130</v>
      </c>
      <c r="C48" s="403"/>
      <c r="D48" s="404"/>
      <c r="E48" s="407"/>
      <c r="F48" s="403"/>
      <c r="G48" s="403"/>
    </row>
    <row r="49" spans="1:7" s="344" customFormat="1" ht="14.45" customHeight="1">
      <c r="A49" s="514" t="s">
        <v>1092</v>
      </c>
      <c r="B49" s="515"/>
      <c r="C49" s="334"/>
      <c r="D49" s="334"/>
      <c r="E49" s="334"/>
      <c r="F49" s="334"/>
      <c r="G49" s="334"/>
    </row>
    <row r="50" spans="1:7" s="344" customFormat="1">
      <c r="A50" s="394"/>
      <c r="B50" s="402" t="s">
        <v>1128</v>
      </c>
      <c r="C50" s="403"/>
      <c r="D50" s="404"/>
      <c r="E50" s="407"/>
      <c r="F50" s="403"/>
      <c r="G50" s="403"/>
    </row>
    <row r="51" spans="1:7" s="344" customFormat="1">
      <c r="A51" s="408"/>
      <c r="B51" s="402" t="s">
        <v>1129</v>
      </c>
      <c r="C51" s="403"/>
      <c r="D51" s="404"/>
      <c r="E51" s="407"/>
      <c r="F51" s="403"/>
      <c r="G51" s="403"/>
    </row>
    <row r="52" spans="1:7" s="344" customFormat="1" ht="14.25">
      <c r="A52" s="345"/>
      <c r="B52" s="346"/>
      <c r="C52" s="347"/>
      <c r="D52" s="348"/>
      <c r="E52" s="347"/>
      <c r="F52" s="347"/>
      <c r="G52" s="347"/>
    </row>
    <row r="53" spans="1:7" s="344" customFormat="1" ht="14.25">
      <c r="A53" s="345"/>
      <c r="B53" s="346"/>
      <c r="C53" s="347"/>
      <c r="D53" s="348"/>
      <c r="E53" s="347"/>
      <c r="F53" s="347"/>
      <c r="G53" s="347"/>
    </row>
    <row r="54" spans="1:7" s="350" customFormat="1">
      <c r="A54" s="349"/>
      <c r="B54" s="349"/>
      <c r="C54" s="347"/>
      <c r="D54" s="348"/>
      <c r="E54" s="347"/>
      <c r="F54" s="347"/>
      <c r="G54" s="347"/>
    </row>
    <row r="55" spans="1:7" s="350" customFormat="1">
      <c r="A55" s="349"/>
      <c r="B55" s="349"/>
      <c r="C55" s="347"/>
      <c r="D55" s="348"/>
      <c r="E55" s="347"/>
      <c r="F55" s="347"/>
      <c r="G55" s="347"/>
    </row>
    <row r="56" spans="1:7" s="350" customFormat="1">
      <c r="A56" s="349"/>
      <c r="B56" s="349"/>
      <c r="C56" s="347"/>
      <c r="D56" s="348"/>
      <c r="E56" s="347"/>
      <c r="F56" s="347"/>
      <c r="G56" s="347"/>
    </row>
    <row r="57" spans="1:7" s="351" customFormat="1" ht="15.75">
      <c r="B57" s="358"/>
      <c r="C57" s="352"/>
      <c r="D57" s="352"/>
      <c r="E57" s="357"/>
      <c r="F57" s="352"/>
      <c r="G57" s="352"/>
    </row>
    <row r="58" spans="1:7">
      <c r="B58" s="353"/>
      <c r="E58" s="354"/>
      <c r="F58" s="354"/>
      <c r="G58" s="342"/>
    </row>
    <row r="59" spans="1:7">
      <c r="E59" s="354"/>
    </row>
    <row r="60" spans="1:7">
      <c r="B60" s="353"/>
      <c r="E60" s="354"/>
    </row>
    <row r="61" spans="1:7"/>
    <row r="62" spans="1:7" ht="44.25">
      <c r="D62" s="355"/>
    </row>
    <row r="63" spans="1:7"/>
    <row r="64" spans="1:7" ht="15" customHeight="1">
      <c r="E64" s="356"/>
      <c r="F64" s="356"/>
      <c r="G64" s="356"/>
    </row>
    <row r="65" spans="4:7" ht="15" hidden="1" customHeight="1">
      <c r="D65" s="356"/>
      <c r="E65" s="356"/>
      <c r="F65" s="356"/>
      <c r="G65" s="356"/>
    </row>
    <row r="66" spans="4:7" ht="15" hidden="1" customHeight="1">
      <c r="D66" s="356"/>
      <c r="E66" s="356"/>
      <c r="F66" s="356"/>
      <c r="G66" s="356"/>
    </row>
    <row r="67" spans="4:7" ht="15" hidden="1" customHeight="1">
      <c r="D67" s="356"/>
      <c r="E67" s="356"/>
      <c r="F67" s="356"/>
      <c r="G67" s="356"/>
    </row>
    <row r="68" spans="4:7"/>
    <row r="69" spans="4:7"/>
    <row r="70" spans="4:7"/>
    <row r="71" spans="4:7"/>
    <row r="72" spans="4:7"/>
    <row r="73" spans="4:7"/>
    <row r="74" spans="4:7"/>
    <row r="75" spans="4:7"/>
    <row r="76" spans="4:7"/>
    <row r="77" spans="4:7"/>
    <row r="78" spans="4:7"/>
    <row r="79" spans="4:7"/>
    <row r="80" spans="4:7"/>
    <row r="81"/>
    <row r="82"/>
    <row r="83"/>
    <row r="84"/>
    <row r="85"/>
    <row r="86"/>
    <row r="87"/>
    <row r="88"/>
    <row r="89"/>
    <row r="90"/>
    <row r="91"/>
    <row r="92"/>
    <row r="93"/>
    <row r="94"/>
    <row r="95" hidden="1"/>
    <row r="96" hidden="1"/>
    <row r="97" hidden="1"/>
    <row r="98" hidden="1"/>
    <row r="99" hidden="1"/>
    <row r="100" hidden="1"/>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ht="15" customHeight="1"/>
  </sheetData>
  <sheetProtection algorithmName="SHA-512" hashValue="OKyVsuOjLhDcTeNajJTilsjJxft8oCQTTVVfBqJfpPg+qvlgWumR69+Eis6X4W0xCaZemufUD4D601F7tPLxKQ==" saltValue="MqwiKDq7WQGqOzidD9CC7A==" spinCount="100000" sheet="1" objects="1" scenarios="1"/>
  <mergeCells count="14">
    <mergeCell ref="A1:G1"/>
    <mergeCell ref="A3:B3"/>
    <mergeCell ref="A5:B5"/>
    <mergeCell ref="A39:B39"/>
    <mergeCell ref="A2:G2"/>
    <mergeCell ref="A43:B43"/>
    <mergeCell ref="A46:B46"/>
    <mergeCell ref="A49:B49"/>
    <mergeCell ref="A8:B8"/>
    <mergeCell ref="A24:B24"/>
    <mergeCell ref="A26:B26"/>
    <mergeCell ref="A30:B30"/>
    <mergeCell ref="A34:B34"/>
    <mergeCell ref="A35:B35"/>
  </mergeCells>
  <pageMargins left="0.51181102362204722" right="0.51181102362204722" top="0.74803149606299213" bottom="0.74803149606299213" header="0.31496062992125984" footer="0.31496062992125984"/>
  <pageSetup scale="70" orientation="portrait" r:id="rId1"/>
  <headerFooter>
    <oddFooter>&amp;L&amp;"-,Cursiva"&amp;10Ejercicio Fiscal 2019&amp;R&amp;"-,Cursiva"&amp;10Página &amp;P de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DU71"/>
  <sheetViews>
    <sheetView showGridLines="0" zoomScaleNormal="100" workbookViewId="0">
      <selection activeCell="AY18" sqref="AY18:BF18"/>
    </sheetView>
  </sheetViews>
  <sheetFormatPr baseColWidth="10" defaultRowHeight="15"/>
  <cols>
    <col min="1" max="9" width="1.7109375" customWidth="1"/>
    <col min="10" max="11" width="3.140625" customWidth="1"/>
    <col min="12" max="12" width="1.7109375" customWidth="1"/>
    <col min="13" max="13" width="3.140625" customWidth="1"/>
    <col min="14" max="14" width="3" customWidth="1"/>
    <col min="15" max="15" width="4" customWidth="1"/>
    <col min="16" max="25" width="1.7109375" customWidth="1"/>
    <col min="26" max="26" width="3.5703125" customWidth="1"/>
    <col min="27" max="27" width="1.7109375" customWidth="1"/>
    <col min="28" max="28" width="5.28515625" customWidth="1"/>
    <col min="29" max="39" width="1.7109375" customWidth="1"/>
    <col min="40" max="40" width="3.5703125" customWidth="1"/>
    <col min="41" max="57" width="1.7109375" customWidth="1"/>
    <col min="58" max="58" width="2.5703125" customWidth="1"/>
    <col min="59" max="105" width="1.7109375" customWidth="1"/>
    <col min="106" max="106" width="1" customWidth="1"/>
    <col min="107" max="107" width="1.7109375" customWidth="1"/>
    <col min="108" max="108" width="0.42578125" customWidth="1"/>
    <col min="109" max="120" width="1.7109375" customWidth="1"/>
  </cols>
  <sheetData>
    <row r="1" spans="1:125" ht="24" customHeight="1" thickTop="1">
      <c r="A1" s="570" t="s">
        <v>913</v>
      </c>
      <c r="B1" s="571"/>
      <c r="C1" s="571"/>
      <c r="D1" s="571"/>
      <c r="E1" s="571"/>
      <c r="F1" s="571"/>
      <c r="G1" s="571"/>
      <c r="H1" s="571"/>
      <c r="I1" s="571"/>
      <c r="J1" s="571"/>
      <c r="K1" s="571"/>
      <c r="L1" s="571"/>
      <c r="M1" s="571"/>
      <c r="N1" s="571"/>
      <c r="O1" s="571"/>
      <c r="P1" s="571"/>
      <c r="Q1" s="571"/>
      <c r="R1" s="571"/>
      <c r="S1" s="571"/>
      <c r="T1" s="571"/>
      <c r="U1" s="571"/>
      <c r="V1" s="571"/>
      <c r="W1" s="571"/>
      <c r="X1" s="571"/>
      <c r="Y1" s="571"/>
      <c r="Z1" s="571"/>
      <c r="AA1" s="571"/>
      <c r="AB1" s="571"/>
      <c r="AC1" s="571"/>
      <c r="AD1" s="571"/>
      <c r="AE1" s="571"/>
      <c r="AF1" s="571"/>
      <c r="AG1" s="571"/>
      <c r="AH1" s="571"/>
      <c r="AI1" s="571"/>
      <c r="AJ1" s="571"/>
      <c r="AK1" s="571"/>
      <c r="AL1" s="571"/>
      <c r="AM1" s="571"/>
      <c r="AN1" s="571"/>
      <c r="AO1" s="571"/>
      <c r="AP1" s="571"/>
      <c r="AQ1" s="571"/>
      <c r="AR1" s="571"/>
      <c r="AS1" s="571"/>
      <c r="AT1" s="571"/>
      <c r="AU1" s="571"/>
      <c r="AV1" s="571"/>
      <c r="AW1" s="571"/>
      <c r="AX1" s="571"/>
      <c r="AY1" s="571"/>
      <c r="AZ1" s="571"/>
      <c r="BA1" s="571"/>
      <c r="BB1" s="571"/>
      <c r="BC1" s="571"/>
      <c r="BD1" s="571"/>
      <c r="BE1" s="571"/>
      <c r="BF1" s="571"/>
      <c r="BG1" s="571"/>
      <c r="BH1" s="571"/>
      <c r="BI1" s="571"/>
      <c r="BJ1" s="571"/>
      <c r="BK1" s="571"/>
      <c r="BL1" s="571"/>
      <c r="BM1" s="571"/>
      <c r="BN1" s="571"/>
      <c r="BO1" s="571"/>
      <c r="BP1" s="571"/>
      <c r="BQ1" s="571"/>
      <c r="BR1" s="571"/>
      <c r="BS1" s="571"/>
      <c r="BT1" s="571"/>
      <c r="BU1" s="571"/>
      <c r="BV1" s="571"/>
      <c r="BW1" s="571"/>
      <c r="BX1" s="571"/>
      <c r="BY1" s="571"/>
      <c r="BZ1" s="571"/>
      <c r="CA1" s="571"/>
      <c r="CB1" s="571"/>
      <c r="CC1" s="571"/>
      <c r="CD1" s="571"/>
      <c r="CE1" s="571"/>
      <c r="CF1" s="571"/>
      <c r="CG1" s="571"/>
      <c r="CH1" s="571"/>
      <c r="CI1" s="571"/>
      <c r="CJ1" s="571"/>
      <c r="CK1" s="571"/>
      <c r="CL1" s="571"/>
      <c r="CM1" s="571"/>
      <c r="CN1" s="571"/>
      <c r="CO1" s="571"/>
      <c r="CP1" s="571"/>
      <c r="CQ1" s="571"/>
      <c r="CR1" s="571"/>
      <c r="CS1" s="571"/>
      <c r="CT1" s="571"/>
      <c r="CU1" s="571"/>
      <c r="CV1" s="571"/>
      <c r="CW1" s="571"/>
      <c r="CX1" s="571"/>
      <c r="CY1" s="571"/>
      <c r="CZ1" s="571"/>
      <c r="DA1" s="571"/>
      <c r="DB1" s="571"/>
      <c r="DC1" s="571"/>
      <c r="DD1" s="571"/>
      <c r="DE1" s="572"/>
    </row>
    <row r="2" spans="1:125" ht="17.25" customHeight="1">
      <c r="A2" s="586" t="str">
        <f>'ESTIMACIÓN DE INGRESOS'!A2:C2</f>
        <v>Nombre del Municipio: Degollado, Jalisco</v>
      </c>
      <c r="B2" s="587"/>
      <c r="C2" s="587"/>
      <c r="D2" s="587"/>
      <c r="E2" s="587"/>
      <c r="F2" s="587"/>
      <c r="G2" s="587"/>
      <c r="H2" s="587"/>
      <c r="I2" s="587"/>
      <c r="J2" s="587"/>
      <c r="K2" s="587"/>
      <c r="L2" s="587"/>
      <c r="M2" s="587"/>
      <c r="N2" s="587"/>
      <c r="O2" s="587"/>
      <c r="P2" s="587"/>
      <c r="Q2" s="587"/>
      <c r="R2" s="587"/>
      <c r="S2" s="587"/>
      <c r="T2" s="587"/>
      <c r="U2" s="587"/>
      <c r="V2" s="587"/>
      <c r="W2" s="587"/>
      <c r="X2" s="587"/>
      <c r="Y2" s="587"/>
      <c r="Z2" s="587"/>
      <c r="AA2" s="587"/>
      <c r="AB2" s="587"/>
      <c r="AC2" s="587"/>
      <c r="AD2" s="587"/>
      <c r="AE2" s="587"/>
      <c r="AF2" s="587"/>
      <c r="AG2" s="587"/>
      <c r="AH2" s="587"/>
      <c r="AI2" s="587"/>
      <c r="AJ2" s="587"/>
      <c r="AK2" s="587"/>
      <c r="AL2" s="587"/>
      <c r="AM2" s="587"/>
      <c r="AN2" s="587"/>
      <c r="AO2" s="587"/>
      <c r="AP2" s="587"/>
      <c r="AQ2" s="587"/>
      <c r="AR2" s="587"/>
      <c r="AS2" s="587"/>
      <c r="AT2" s="587"/>
      <c r="AU2" s="587"/>
      <c r="AV2" s="587"/>
      <c r="AW2" s="587"/>
      <c r="AX2" s="587"/>
      <c r="AY2" s="587"/>
      <c r="AZ2" s="587"/>
      <c r="BA2" s="587"/>
      <c r="BB2" s="587"/>
      <c r="BC2" s="587"/>
      <c r="BD2" s="587"/>
      <c r="BE2" s="587"/>
      <c r="BF2" s="587"/>
      <c r="BG2" s="587"/>
      <c r="BH2" s="587"/>
      <c r="BI2" s="587"/>
      <c r="BJ2" s="587"/>
      <c r="BK2" s="587"/>
      <c r="BL2" s="587"/>
      <c r="BM2" s="587"/>
      <c r="BN2" s="587"/>
      <c r="BO2" s="587"/>
      <c r="BP2" s="587"/>
      <c r="BQ2" s="587"/>
      <c r="BR2" s="587"/>
      <c r="BS2" s="587"/>
      <c r="BT2" s="587"/>
      <c r="BU2" s="587"/>
      <c r="BV2" s="587"/>
      <c r="BW2" s="587"/>
      <c r="BX2" s="587"/>
      <c r="BY2" s="587"/>
      <c r="BZ2" s="587"/>
      <c r="CA2" s="587"/>
      <c r="CB2" s="587"/>
      <c r="CC2" s="587"/>
      <c r="CD2" s="587"/>
      <c r="CE2" s="587"/>
      <c r="CF2" s="587"/>
      <c r="CG2" s="587"/>
      <c r="CH2" s="587"/>
      <c r="CI2" s="587"/>
      <c r="CJ2" s="587"/>
      <c r="CK2" s="587"/>
      <c r="CL2" s="587"/>
      <c r="CM2" s="587"/>
      <c r="CN2" s="587"/>
      <c r="CO2" s="587"/>
      <c r="CP2" s="587"/>
      <c r="CQ2" s="587"/>
      <c r="CR2" s="587"/>
      <c r="CS2" s="587"/>
      <c r="CT2" s="587"/>
      <c r="CU2" s="587"/>
      <c r="CV2" s="587"/>
      <c r="CW2" s="587"/>
      <c r="CX2" s="587"/>
      <c r="CY2" s="587"/>
      <c r="CZ2" s="587"/>
      <c r="DA2" s="587"/>
      <c r="DB2" s="587"/>
      <c r="DC2" s="587"/>
      <c r="DD2" s="587"/>
      <c r="DE2" s="588"/>
    </row>
    <row r="3" spans="1:125" s="1" customFormat="1" ht="3" customHeight="1">
      <c r="A3" s="60"/>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2"/>
      <c r="DC3" s="62"/>
      <c r="DD3" s="62"/>
      <c r="DE3" s="63"/>
    </row>
    <row r="4" spans="1:125" ht="15" customHeight="1">
      <c r="A4" s="573" t="s">
        <v>564</v>
      </c>
      <c r="B4" s="574"/>
      <c r="C4" s="574"/>
      <c r="D4" s="574"/>
      <c r="E4" s="574"/>
      <c r="F4" s="574"/>
      <c r="G4" s="574"/>
      <c r="H4" s="574"/>
      <c r="I4" s="574"/>
      <c r="J4" s="574"/>
      <c r="K4" s="574"/>
      <c r="L4" s="574"/>
      <c r="M4" s="574"/>
      <c r="N4" s="574"/>
      <c r="O4" s="574"/>
      <c r="P4" s="574" t="s">
        <v>565</v>
      </c>
      <c r="Q4" s="574"/>
      <c r="R4" s="574"/>
      <c r="S4" s="574"/>
      <c r="T4" s="574"/>
      <c r="U4" s="574"/>
      <c r="V4" s="574"/>
      <c r="W4" s="574"/>
      <c r="X4" s="574"/>
      <c r="Y4" s="574"/>
      <c r="Z4" s="574"/>
      <c r="AA4" s="574"/>
      <c r="AB4" s="574"/>
      <c r="AC4" s="574"/>
      <c r="AD4" s="574" t="s">
        <v>30</v>
      </c>
      <c r="AE4" s="574"/>
      <c r="AF4" s="574"/>
      <c r="AG4" s="575" t="s">
        <v>569</v>
      </c>
      <c r="AH4" s="575"/>
      <c r="AI4" s="575"/>
      <c r="AJ4" s="576"/>
      <c r="AK4" s="554" t="s">
        <v>568</v>
      </c>
      <c r="AL4" s="555"/>
      <c r="AM4" s="555"/>
      <c r="AN4" s="555"/>
      <c r="AO4" s="555"/>
      <c r="AP4" s="555"/>
      <c r="AQ4" s="555"/>
      <c r="AR4" s="555"/>
      <c r="AS4" s="555"/>
      <c r="AT4" s="555"/>
      <c r="AU4" s="555"/>
      <c r="AV4" s="555"/>
      <c r="AW4" s="555"/>
      <c r="AX4" s="556"/>
      <c r="AY4" s="554">
        <v>131</v>
      </c>
      <c r="AZ4" s="555"/>
      <c r="BA4" s="555"/>
      <c r="BB4" s="555"/>
      <c r="BC4" s="555"/>
      <c r="BD4" s="555"/>
      <c r="BE4" s="555"/>
      <c r="BF4" s="556"/>
      <c r="BG4" s="554">
        <v>132</v>
      </c>
      <c r="BH4" s="555"/>
      <c r="BI4" s="555"/>
      <c r="BJ4" s="555"/>
      <c r="BK4" s="555"/>
      <c r="BL4" s="555"/>
      <c r="BM4" s="555"/>
      <c r="BN4" s="556"/>
      <c r="BO4" s="554">
        <v>132</v>
      </c>
      <c r="BP4" s="555"/>
      <c r="BQ4" s="555"/>
      <c r="BR4" s="555"/>
      <c r="BS4" s="555"/>
      <c r="BT4" s="555"/>
      <c r="BU4" s="555"/>
      <c r="BV4" s="556"/>
      <c r="BW4" s="554">
        <v>133</v>
      </c>
      <c r="BX4" s="555"/>
      <c r="BY4" s="555"/>
      <c r="BZ4" s="555"/>
      <c r="CA4" s="555"/>
      <c r="CB4" s="555"/>
      <c r="CC4" s="555"/>
      <c r="CD4" s="556"/>
      <c r="CE4" s="554">
        <v>134</v>
      </c>
      <c r="CF4" s="555"/>
      <c r="CG4" s="555"/>
      <c r="CH4" s="555"/>
      <c r="CI4" s="555"/>
      <c r="CJ4" s="555"/>
      <c r="CK4" s="555"/>
      <c r="CL4" s="555"/>
      <c r="CM4" s="556"/>
      <c r="CN4" s="577" t="s">
        <v>1150</v>
      </c>
      <c r="CO4" s="578"/>
      <c r="CP4" s="578"/>
      <c r="CQ4" s="578"/>
      <c r="CR4" s="578"/>
      <c r="CS4" s="578"/>
      <c r="CT4" s="578"/>
      <c r="CU4" s="579"/>
      <c r="CV4" s="577" t="s">
        <v>853</v>
      </c>
      <c r="CW4" s="578"/>
      <c r="CX4" s="578"/>
      <c r="CY4" s="578"/>
      <c r="CZ4" s="578"/>
      <c r="DA4" s="578"/>
      <c r="DB4" s="578"/>
      <c r="DC4" s="578"/>
      <c r="DD4" s="578"/>
      <c r="DE4" s="583"/>
    </row>
    <row r="5" spans="1:125" ht="12.75" customHeight="1">
      <c r="A5" s="573"/>
      <c r="B5" s="574"/>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5"/>
      <c r="AH5" s="575"/>
      <c r="AI5" s="575"/>
      <c r="AJ5" s="576"/>
      <c r="AK5" s="557" t="s">
        <v>566</v>
      </c>
      <c r="AL5" s="558"/>
      <c r="AM5" s="558"/>
      <c r="AN5" s="558"/>
      <c r="AO5" s="558"/>
      <c r="AP5" s="558"/>
      <c r="AQ5" s="558"/>
      <c r="AR5" s="558"/>
      <c r="AS5" s="558"/>
      <c r="AT5" s="558"/>
      <c r="AU5" s="558"/>
      <c r="AV5" s="558"/>
      <c r="AW5" s="558"/>
      <c r="AX5" s="559"/>
      <c r="AY5" s="560" t="s">
        <v>570</v>
      </c>
      <c r="AZ5" s="561"/>
      <c r="BA5" s="561"/>
      <c r="BB5" s="561"/>
      <c r="BC5" s="561"/>
      <c r="BD5" s="561"/>
      <c r="BE5" s="561"/>
      <c r="BF5" s="562"/>
      <c r="BG5" s="560" t="s">
        <v>854</v>
      </c>
      <c r="BH5" s="561"/>
      <c r="BI5" s="561"/>
      <c r="BJ5" s="561"/>
      <c r="BK5" s="561"/>
      <c r="BL5" s="561"/>
      <c r="BM5" s="561"/>
      <c r="BN5" s="562"/>
      <c r="BO5" s="560" t="s">
        <v>856</v>
      </c>
      <c r="BP5" s="561"/>
      <c r="BQ5" s="561"/>
      <c r="BR5" s="561"/>
      <c r="BS5" s="561"/>
      <c r="BT5" s="561"/>
      <c r="BU5" s="561"/>
      <c r="BV5" s="562"/>
      <c r="BW5" s="560" t="s">
        <v>852</v>
      </c>
      <c r="BX5" s="564"/>
      <c r="BY5" s="564"/>
      <c r="BZ5" s="564"/>
      <c r="CA5" s="564"/>
      <c r="CB5" s="564"/>
      <c r="CC5" s="564"/>
      <c r="CD5" s="565"/>
      <c r="CE5" s="563" t="s">
        <v>156</v>
      </c>
      <c r="CF5" s="564"/>
      <c r="CG5" s="564"/>
      <c r="CH5" s="564"/>
      <c r="CI5" s="564"/>
      <c r="CJ5" s="564"/>
      <c r="CK5" s="564"/>
      <c r="CL5" s="564"/>
      <c r="CM5" s="565"/>
      <c r="CN5" s="560"/>
      <c r="CO5" s="561"/>
      <c r="CP5" s="561"/>
      <c r="CQ5" s="561"/>
      <c r="CR5" s="561"/>
      <c r="CS5" s="561"/>
      <c r="CT5" s="561"/>
      <c r="CU5" s="562"/>
      <c r="CV5" s="560"/>
      <c r="CW5" s="561"/>
      <c r="CX5" s="561"/>
      <c r="CY5" s="561"/>
      <c r="CZ5" s="561"/>
      <c r="DA5" s="561"/>
      <c r="DB5" s="561"/>
      <c r="DC5" s="561"/>
      <c r="DD5" s="561"/>
      <c r="DE5" s="584"/>
    </row>
    <row r="6" spans="1:125" ht="44.25" customHeight="1">
      <c r="A6" s="573"/>
      <c r="B6" s="574"/>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5"/>
      <c r="AH6" s="575"/>
      <c r="AI6" s="575"/>
      <c r="AJ6" s="575"/>
      <c r="AK6" s="566" t="s">
        <v>567</v>
      </c>
      <c r="AL6" s="566"/>
      <c r="AM6" s="566"/>
      <c r="AN6" s="566"/>
      <c r="AO6" s="566"/>
      <c r="AP6" s="566"/>
      <c r="AQ6" s="566" t="s">
        <v>4</v>
      </c>
      <c r="AR6" s="566"/>
      <c r="AS6" s="566"/>
      <c r="AT6" s="566"/>
      <c r="AU6" s="566"/>
      <c r="AV6" s="566"/>
      <c r="AW6" s="566"/>
      <c r="AX6" s="566"/>
      <c r="AY6" s="567" t="s">
        <v>855</v>
      </c>
      <c r="AZ6" s="568"/>
      <c r="BA6" s="568"/>
      <c r="BB6" s="568"/>
      <c r="BC6" s="568"/>
      <c r="BD6" s="568"/>
      <c r="BE6" s="568"/>
      <c r="BF6" s="569"/>
      <c r="BG6" s="580"/>
      <c r="BH6" s="581"/>
      <c r="BI6" s="581"/>
      <c r="BJ6" s="581"/>
      <c r="BK6" s="581"/>
      <c r="BL6" s="581"/>
      <c r="BM6" s="581"/>
      <c r="BN6" s="582"/>
      <c r="BO6" s="580"/>
      <c r="BP6" s="581"/>
      <c r="BQ6" s="581"/>
      <c r="BR6" s="581"/>
      <c r="BS6" s="581"/>
      <c r="BT6" s="581"/>
      <c r="BU6" s="581"/>
      <c r="BV6" s="582"/>
      <c r="BW6" s="557"/>
      <c r="BX6" s="558"/>
      <c r="BY6" s="558"/>
      <c r="BZ6" s="558"/>
      <c r="CA6" s="558"/>
      <c r="CB6" s="558"/>
      <c r="CC6" s="558"/>
      <c r="CD6" s="559"/>
      <c r="CE6" s="557"/>
      <c r="CF6" s="558"/>
      <c r="CG6" s="558"/>
      <c r="CH6" s="558"/>
      <c r="CI6" s="558"/>
      <c r="CJ6" s="558"/>
      <c r="CK6" s="558"/>
      <c r="CL6" s="558"/>
      <c r="CM6" s="559"/>
      <c r="CN6" s="580"/>
      <c r="CO6" s="581"/>
      <c r="CP6" s="581"/>
      <c r="CQ6" s="581"/>
      <c r="CR6" s="581"/>
      <c r="CS6" s="581"/>
      <c r="CT6" s="581"/>
      <c r="CU6" s="582"/>
      <c r="CV6" s="580"/>
      <c r="CW6" s="581"/>
      <c r="CX6" s="581"/>
      <c r="CY6" s="581"/>
      <c r="CZ6" s="581"/>
      <c r="DA6" s="581"/>
      <c r="DB6" s="581"/>
      <c r="DC6" s="581"/>
      <c r="DD6" s="581"/>
      <c r="DE6" s="585"/>
    </row>
    <row r="7" spans="1:125" s="2" customFormat="1" ht="6" hidden="1" customHeight="1">
      <c r="A7" s="38"/>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40">
        <v>35480</v>
      </c>
      <c r="AH7" s="40"/>
      <c r="AI7" s="40"/>
      <c r="AJ7" s="40"/>
      <c r="AK7" s="552"/>
      <c r="AL7" s="552"/>
      <c r="AM7" s="552"/>
      <c r="AN7" s="552"/>
      <c r="AO7" s="552"/>
      <c r="AP7" s="552"/>
      <c r="AQ7" s="553"/>
      <c r="AR7" s="553"/>
      <c r="AS7" s="553"/>
      <c r="AT7" s="553"/>
      <c r="AU7" s="553"/>
      <c r="AV7" s="553"/>
      <c r="AW7" s="553"/>
      <c r="AX7" s="553"/>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41"/>
    </row>
    <row r="8" spans="1:125" s="2" customFormat="1" ht="23.25" customHeight="1">
      <c r="A8" s="546" t="s">
        <v>1159</v>
      </c>
      <c r="B8" s="547"/>
      <c r="C8" s="547"/>
      <c r="D8" s="547"/>
      <c r="E8" s="547"/>
      <c r="F8" s="547"/>
      <c r="G8" s="547"/>
      <c r="H8" s="547"/>
      <c r="I8" s="547"/>
      <c r="J8" s="547"/>
      <c r="K8" s="547"/>
      <c r="L8" s="547"/>
      <c r="M8" s="547"/>
      <c r="N8" s="547"/>
      <c r="O8" s="548"/>
      <c r="P8" s="533" t="s">
        <v>1153</v>
      </c>
      <c r="Q8" s="533"/>
      <c r="R8" s="533"/>
      <c r="S8" s="533"/>
      <c r="T8" s="533"/>
      <c r="U8" s="533"/>
      <c r="V8" s="533"/>
      <c r="W8" s="533"/>
      <c r="X8" s="533"/>
      <c r="Y8" s="533"/>
      <c r="Z8" s="533"/>
      <c r="AA8" s="533"/>
      <c r="AB8" s="533"/>
      <c r="AC8" s="533"/>
      <c r="AD8" s="534"/>
      <c r="AE8" s="534"/>
      <c r="AF8" s="534"/>
      <c r="AG8" s="535">
        <v>1</v>
      </c>
      <c r="AH8" s="535"/>
      <c r="AI8" s="535"/>
      <c r="AJ8" s="535"/>
      <c r="AK8" s="536">
        <f>15468.3*1.035</f>
        <v>16009.690499999999</v>
      </c>
      <c r="AL8" s="537"/>
      <c r="AM8" s="537"/>
      <c r="AN8" s="537"/>
      <c r="AO8" s="537"/>
      <c r="AP8" s="538"/>
      <c r="AQ8" s="529">
        <f>AG8*AK8*12</f>
        <v>192116.28599999999</v>
      </c>
      <c r="AR8" s="529"/>
      <c r="AS8" s="529"/>
      <c r="AT8" s="529"/>
      <c r="AU8" s="529"/>
      <c r="AV8" s="529"/>
      <c r="AW8" s="529"/>
      <c r="AX8" s="529"/>
      <c r="AY8" s="542"/>
      <c r="AZ8" s="542"/>
      <c r="BA8" s="542"/>
      <c r="BB8" s="542"/>
      <c r="BC8" s="542"/>
      <c r="BD8" s="542"/>
      <c r="BE8" s="542"/>
      <c r="BF8" s="542"/>
      <c r="BG8" s="542"/>
      <c r="BH8" s="542"/>
      <c r="BI8" s="542"/>
      <c r="BJ8" s="542"/>
      <c r="BK8" s="542"/>
      <c r="BL8" s="542"/>
      <c r="BM8" s="542"/>
      <c r="BN8" s="542"/>
      <c r="BO8" s="529">
        <f>AQ8/365*50</f>
        <v>26317.299452054795</v>
      </c>
      <c r="BP8" s="529"/>
      <c r="BQ8" s="529"/>
      <c r="BR8" s="529"/>
      <c r="BS8" s="529"/>
      <c r="BT8" s="529"/>
      <c r="BU8" s="529"/>
      <c r="BV8" s="529"/>
      <c r="BW8" s="542"/>
      <c r="BX8" s="542"/>
      <c r="BY8" s="542"/>
      <c r="BZ8" s="542"/>
      <c r="CA8" s="542"/>
      <c r="CB8" s="542"/>
      <c r="CC8" s="542"/>
      <c r="CD8" s="542"/>
      <c r="CE8" s="542"/>
      <c r="CF8" s="542"/>
      <c r="CG8" s="542"/>
      <c r="CH8" s="542"/>
      <c r="CI8" s="542"/>
      <c r="CJ8" s="542"/>
      <c r="CK8" s="542"/>
      <c r="CL8" s="542"/>
      <c r="CM8" s="542"/>
      <c r="CN8" s="542"/>
      <c r="CO8" s="542"/>
      <c r="CP8" s="542"/>
      <c r="CQ8" s="542"/>
      <c r="CR8" s="542"/>
      <c r="CS8" s="542"/>
      <c r="CT8" s="542"/>
      <c r="CU8" s="542"/>
      <c r="CV8" s="529">
        <f>SUM(AQ8:CU8)</f>
        <v>218433.5854520548</v>
      </c>
      <c r="CW8" s="529"/>
      <c r="CX8" s="529"/>
      <c r="CY8" s="529"/>
      <c r="CZ8" s="529"/>
      <c r="DA8" s="529"/>
      <c r="DB8" s="529"/>
      <c r="DC8" s="529"/>
      <c r="DD8" s="529"/>
      <c r="DE8" s="530"/>
    </row>
    <row r="9" spans="1:125" s="2" customFormat="1" ht="23.25" customHeight="1">
      <c r="A9" s="546" t="s">
        <v>1152</v>
      </c>
      <c r="B9" s="547"/>
      <c r="C9" s="547"/>
      <c r="D9" s="547"/>
      <c r="E9" s="547"/>
      <c r="F9" s="547"/>
      <c r="G9" s="547"/>
      <c r="H9" s="547"/>
      <c r="I9" s="547"/>
      <c r="J9" s="547"/>
      <c r="K9" s="547"/>
      <c r="L9" s="547"/>
      <c r="M9" s="547"/>
      <c r="N9" s="547"/>
      <c r="O9" s="548"/>
      <c r="P9" s="533" t="s">
        <v>1153</v>
      </c>
      <c r="Q9" s="533"/>
      <c r="R9" s="533"/>
      <c r="S9" s="533"/>
      <c r="T9" s="533"/>
      <c r="U9" s="533"/>
      <c r="V9" s="533"/>
      <c r="W9" s="533"/>
      <c r="X9" s="533"/>
      <c r="Y9" s="533"/>
      <c r="Z9" s="533"/>
      <c r="AA9" s="533"/>
      <c r="AB9" s="533"/>
      <c r="AC9" s="533"/>
      <c r="AD9" s="534"/>
      <c r="AE9" s="534"/>
      <c r="AF9" s="534"/>
      <c r="AG9" s="535">
        <v>1</v>
      </c>
      <c r="AH9" s="535"/>
      <c r="AI9" s="535"/>
      <c r="AJ9" s="535"/>
      <c r="AK9" s="536">
        <f>10199.4*1.035</f>
        <v>10556.378999999999</v>
      </c>
      <c r="AL9" s="537"/>
      <c r="AM9" s="537"/>
      <c r="AN9" s="537"/>
      <c r="AO9" s="537"/>
      <c r="AP9" s="538"/>
      <c r="AQ9" s="529">
        <f>AG9*AK9*12</f>
        <v>126676.54799999998</v>
      </c>
      <c r="AR9" s="529"/>
      <c r="AS9" s="529"/>
      <c r="AT9" s="529"/>
      <c r="AU9" s="529"/>
      <c r="AV9" s="529"/>
      <c r="AW9" s="529"/>
      <c r="AX9" s="529"/>
      <c r="AY9" s="542"/>
      <c r="AZ9" s="542"/>
      <c r="BA9" s="542"/>
      <c r="BB9" s="542"/>
      <c r="BC9" s="542"/>
      <c r="BD9" s="542"/>
      <c r="BE9" s="542"/>
      <c r="BF9" s="542"/>
      <c r="BG9" s="542"/>
      <c r="BH9" s="542"/>
      <c r="BI9" s="542"/>
      <c r="BJ9" s="542"/>
      <c r="BK9" s="542"/>
      <c r="BL9" s="542"/>
      <c r="BM9" s="542"/>
      <c r="BN9" s="542"/>
      <c r="BO9" s="529">
        <f>AQ9/365*50</f>
        <v>17352.951780821913</v>
      </c>
      <c r="BP9" s="529"/>
      <c r="BQ9" s="529"/>
      <c r="BR9" s="529"/>
      <c r="BS9" s="529"/>
      <c r="BT9" s="529"/>
      <c r="BU9" s="529"/>
      <c r="BV9" s="529"/>
      <c r="BW9" s="542"/>
      <c r="BX9" s="542"/>
      <c r="BY9" s="542"/>
      <c r="BZ9" s="542"/>
      <c r="CA9" s="542"/>
      <c r="CB9" s="542"/>
      <c r="CC9" s="542"/>
      <c r="CD9" s="542"/>
      <c r="CE9" s="542"/>
      <c r="CF9" s="542"/>
      <c r="CG9" s="542"/>
      <c r="CH9" s="542"/>
      <c r="CI9" s="542"/>
      <c r="CJ9" s="542"/>
      <c r="CK9" s="542"/>
      <c r="CL9" s="542"/>
      <c r="CM9" s="542"/>
      <c r="CN9" s="542"/>
      <c r="CO9" s="542"/>
      <c r="CP9" s="542"/>
      <c r="CQ9" s="542"/>
      <c r="CR9" s="542"/>
      <c r="CS9" s="542"/>
      <c r="CT9" s="542"/>
      <c r="CU9" s="542"/>
      <c r="CV9" s="529">
        <f>SUM(AQ9:CU9)</f>
        <v>144029.49978082191</v>
      </c>
      <c r="CW9" s="529"/>
      <c r="CX9" s="529"/>
      <c r="CY9" s="529"/>
      <c r="CZ9" s="529"/>
      <c r="DA9" s="529"/>
      <c r="DB9" s="529"/>
      <c r="DC9" s="529"/>
      <c r="DD9" s="529"/>
      <c r="DE9" s="530"/>
    </row>
    <row r="10" spans="1:125" s="2" customFormat="1" ht="23.25" customHeight="1">
      <c r="A10" s="531" t="s">
        <v>1158</v>
      </c>
      <c r="B10" s="532"/>
      <c r="C10" s="532"/>
      <c r="D10" s="532"/>
      <c r="E10" s="532"/>
      <c r="F10" s="532"/>
      <c r="G10" s="532"/>
      <c r="H10" s="532"/>
      <c r="I10" s="532"/>
      <c r="J10" s="532"/>
      <c r="K10" s="532"/>
      <c r="L10" s="532"/>
      <c r="M10" s="532"/>
      <c r="N10" s="532"/>
      <c r="O10" s="532"/>
      <c r="P10" s="533" t="s">
        <v>1153</v>
      </c>
      <c r="Q10" s="533"/>
      <c r="R10" s="533"/>
      <c r="S10" s="533"/>
      <c r="T10" s="533"/>
      <c r="U10" s="533"/>
      <c r="V10" s="533"/>
      <c r="W10" s="533"/>
      <c r="X10" s="533"/>
      <c r="Y10" s="533"/>
      <c r="Z10" s="533"/>
      <c r="AA10" s="533"/>
      <c r="AB10" s="533"/>
      <c r="AC10" s="533"/>
      <c r="AD10" s="534"/>
      <c r="AE10" s="534"/>
      <c r="AF10" s="534"/>
      <c r="AG10" s="535">
        <v>1</v>
      </c>
      <c r="AH10" s="535"/>
      <c r="AI10" s="535"/>
      <c r="AJ10" s="535"/>
      <c r="AK10" s="536">
        <f>6946.8*1.035</f>
        <v>7189.9379999999992</v>
      </c>
      <c r="AL10" s="537"/>
      <c r="AM10" s="537"/>
      <c r="AN10" s="537"/>
      <c r="AO10" s="537"/>
      <c r="AP10" s="538"/>
      <c r="AQ10" s="529">
        <f>AG10*AK10*12</f>
        <v>86279.255999999994</v>
      </c>
      <c r="AR10" s="529"/>
      <c r="AS10" s="529"/>
      <c r="AT10" s="529"/>
      <c r="AU10" s="529"/>
      <c r="AV10" s="529"/>
      <c r="AW10" s="529"/>
      <c r="AX10" s="529"/>
      <c r="AY10" s="539"/>
      <c r="AZ10" s="540"/>
      <c r="BA10" s="540"/>
      <c r="BB10" s="540"/>
      <c r="BC10" s="540"/>
      <c r="BD10" s="540"/>
      <c r="BE10" s="540"/>
      <c r="BF10" s="541"/>
      <c r="BG10" s="542"/>
      <c r="BH10" s="542"/>
      <c r="BI10" s="542"/>
      <c r="BJ10" s="542"/>
      <c r="BK10" s="542"/>
      <c r="BL10" s="542"/>
      <c r="BM10" s="542"/>
      <c r="BN10" s="542"/>
      <c r="BO10" s="543">
        <f>AQ10/365*50</f>
        <v>11819.076164383561</v>
      </c>
      <c r="BP10" s="544"/>
      <c r="BQ10" s="544"/>
      <c r="BR10" s="544"/>
      <c r="BS10" s="544"/>
      <c r="BT10" s="544"/>
      <c r="BU10" s="544"/>
      <c r="BV10" s="545"/>
      <c r="BW10" s="542"/>
      <c r="BX10" s="542"/>
      <c r="BY10" s="542"/>
      <c r="BZ10" s="542"/>
      <c r="CA10" s="542"/>
      <c r="CB10" s="542"/>
      <c r="CC10" s="542"/>
      <c r="CD10" s="542"/>
      <c r="CE10" s="542"/>
      <c r="CF10" s="542"/>
      <c r="CG10" s="542"/>
      <c r="CH10" s="542"/>
      <c r="CI10" s="542"/>
      <c r="CJ10" s="542"/>
      <c r="CK10" s="542"/>
      <c r="CL10" s="542"/>
      <c r="CM10" s="542"/>
      <c r="CN10" s="542"/>
      <c r="CO10" s="542"/>
      <c r="CP10" s="542"/>
      <c r="CQ10" s="542"/>
      <c r="CR10" s="542"/>
      <c r="CS10" s="542"/>
      <c r="CT10" s="542"/>
      <c r="CU10" s="542"/>
      <c r="CV10" s="529">
        <f>SUM(AQ10:CU10)</f>
        <v>98098.332164383552</v>
      </c>
      <c r="CW10" s="529"/>
      <c r="CX10" s="529"/>
      <c r="CY10" s="529"/>
      <c r="CZ10" s="529"/>
      <c r="DA10" s="529"/>
      <c r="DB10" s="529"/>
      <c r="DC10" s="529"/>
      <c r="DD10" s="529"/>
      <c r="DE10" s="530"/>
    </row>
    <row r="11" spans="1:125" s="2" customFormat="1" ht="23.25" customHeight="1">
      <c r="A11" s="546" t="s">
        <v>1156</v>
      </c>
      <c r="B11" s="547"/>
      <c r="C11" s="547"/>
      <c r="D11" s="547"/>
      <c r="E11" s="547"/>
      <c r="F11" s="547"/>
      <c r="G11" s="547"/>
      <c r="H11" s="547"/>
      <c r="I11" s="547"/>
      <c r="J11" s="547"/>
      <c r="K11" s="547"/>
      <c r="L11" s="547"/>
      <c r="M11" s="547"/>
      <c r="N11" s="547"/>
      <c r="O11" s="548"/>
      <c r="P11" s="533" t="s">
        <v>1153</v>
      </c>
      <c r="Q11" s="533"/>
      <c r="R11" s="533"/>
      <c r="S11" s="533"/>
      <c r="T11" s="533"/>
      <c r="U11" s="533"/>
      <c r="V11" s="533"/>
      <c r="W11" s="533"/>
      <c r="X11" s="533"/>
      <c r="Y11" s="533"/>
      <c r="Z11" s="533"/>
      <c r="AA11" s="533"/>
      <c r="AB11" s="533"/>
      <c r="AC11" s="533"/>
      <c r="AD11" s="534"/>
      <c r="AE11" s="534"/>
      <c r="AF11" s="534"/>
      <c r="AG11" s="535">
        <v>1</v>
      </c>
      <c r="AH11" s="535"/>
      <c r="AI11" s="535"/>
      <c r="AJ11" s="535"/>
      <c r="AK11" s="536">
        <f>10057.5*1.035</f>
        <v>10409.512499999999</v>
      </c>
      <c r="AL11" s="537"/>
      <c r="AM11" s="537"/>
      <c r="AN11" s="537"/>
      <c r="AO11" s="537"/>
      <c r="AP11" s="538"/>
      <c r="AQ11" s="529">
        <f>AG11*AK11*12</f>
        <v>124914.15</v>
      </c>
      <c r="AR11" s="529"/>
      <c r="AS11" s="529"/>
      <c r="AT11" s="529"/>
      <c r="AU11" s="529"/>
      <c r="AV11" s="529"/>
      <c r="AW11" s="529"/>
      <c r="AX11" s="529"/>
      <c r="AY11" s="539"/>
      <c r="AZ11" s="540"/>
      <c r="BA11" s="540"/>
      <c r="BB11" s="540"/>
      <c r="BC11" s="540"/>
      <c r="BD11" s="540"/>
      <c r="BE11" s="540"/>
      <c r="BF11" s="541"/>
      <c r="BG11" s="542"/>
      <c r="BH11" s="542"/>
      <c r="BI11" s="542"/>
      <c r="BJ11" s="542"/>
      <c r="BK11" s="542"/>
      <c r="BL11" s="542"/>
      <c r="BM11" s="542"/>
      <c r="BN11" s="542"/>
      <c r="BO11" s="543">
        <f>AQ11/365*50</f>
        <v>17111.527397260274</v>
      </c>
      <c r="BP11" s="544"/>
      <c r="BQ11" s="544"/>
      <c r="BR11" s="544"/>
      <c r="BS11" s="544"/>
      <c r="BT11" s="544"/>
      <c r="BU11" s="544"/>
      <c r="BV11" s="545"/>
      <c r="BW11" s="542"/>
      <c r="BX11" s="542"/>
      <c r="BY11" s="542"/>
      <c r="BZ11" s="542"/>
      <c r="CA11" s="542"/>
      <c r="CB11" s="542"/>
      <c r="CC11" s="542"/>
      <c r="CD11" s="542"/>
      <c r="CE11" s="542"/>
      <c r="CF11" s="542"/>
      <c r="CG11" s="542"/>
      <c r="CH11" s="542"/>
      <c r="CI11" s="542"/>
      <c r="CJ11" s="542"/>
      <c r="CK11" s="542"/>
      <c r="CL11" s="542"/>
      <c r="CM11" s="542"/>
      <c r="CN11" s="542"/>
      <c r="CO11" s="542"/>
      <c r="CP11" s="542"/>
      <c r="CQ11" s="542"/>
      <c r="CR11" s="542"/>
      <c r="CS11" s="542"/>
      <c r="CT11" s="542"/>
      <c r="CU11" s="542"/>
      <c r="CV11" s="529">
        <f>SUM(AQ11:CU11)</f>
        <v>142025.67739726027</v>
      </c>
      <c r="CW11" s="529"/>
      <c r="CX11" s="529"/>
      <c r="CY11" s="529"/>
      <c r="CZ11" s="529"/>
      <c r="DA11" s="529"/>
      <c r="DB11" s="529"/>
      <c r="DC11" s="529"/>
      <c r="DD11" s="529"/>
      <c r="DE11" s="530"/>
    </row>
    <row r="12" spans="1:125" s="2" customFormat="1" ht="23.25" customHeight="1">
      <c r="A12" s="546" t="s">
        <v>1154</v>
      </c>
      <c r="B12" s="547"/>
      <c r="C12" s="547"/>
      <c r="D12" s="547"/>
      <c r="E12" s="547"/>
      <c r="F12" s="547"/>
      <c r="G12" s="547"/>
      <c r="H12" s="547"/>
      <c r="I12" s="547"/>
      <c r="J12" s="547"/>
      <c r="K12" s="547"/>
      <c r="L12" s="547"/>
      <c r="M12" s="547"/>
      <c r="N12" s="547"/>
      <c r="O12" s="548"/>
      <c r="P12" s="533" t="s">
        <v>1153</v>
      </c>
      <c r="Q12" s="533"/>
      <c r="R12" s="533"/>
      <c r="S12" s="533"/>
      <c r="T12" s="533"/>
      <c r="U12" s="533"/>
      <c r="V12" s="533"/>
      <c r="W12" s="533"/>
      <c r="X12" s="533"/>
      <c r="Y12" s="533"/>
      <c r="Z12" s="533"/>
      <c r="AA12" s="533"/>
      <c r="AB12" s="533"/>
      <c r="AC12" s="533"/>
      <c r="AD12" s="534"/>
      <c r="AE12" s="534"/>
      <c r="AF12" s="534"/>
      <c r="AG12" s="535">
        <v>1</v>
      </c>
      <c r="AH12" s="535"/>
      <c r="AI12" s="535"/>
      <c r="AJ12" s="535"/>
      <c r="AK12" s="536">
        <f>6934.5*1.035</f>
        <v>7177.2074999999995</v>
      </c>
      <c r="AL12" s="537"/>
      <c r="AM12" s="537"/>
      <c r="AN12" s="537"/>
      <c r="AO12" s="537"/>
      <c r="AP12" s="538"/>
      <c r="AQ12" s="529">
        <f>AG12*AK12*12</f>
        <v>86126.489999999991</v>
      </c>
      <c r="AR12" s="529"/>
      <c r="AS12" s="529"/>
      <c r="AT12" s="529"/>
      <c r="AU12" s="529"/>
      <c r="AV12" s="529"/>
      <c r="AW12" s="529"/>
      <c r="AX12" s="529"/>
      <c r="AY12" s="539"/>
      <c r="AZ12" s="540"/>
      <c r="BA12" s="540"/>
      <c r="BB12" s="540"/>
      <c r="BC12" s="540"/>
      <c r="BD12" s="540"/>
      <c r="BE12" s="540"/>
      <c r="BF12" s="541"/>
      <c r="BG12" s="542"/>
      <c r="BH12" s="542"/>
      <c r="BI12" s="542"/>
      <c r="BJ12" s="542"/>
      <c r="BK12" s="542"/>
      <c r="BL12" s="542"/>
      <c r="BM12" s="542"/>
      <c r="BN12" s="542"/>
      <c r="BO12" s="543">
        <f t="shared" ref="BO12:BO19" si="0">AQ12/365*50</f>
        <v>11798.149315068491</v>
      </c>
      <c r="BP12" s="544"/>
      <c r="BQ12" s="544"/>
      <c r="BR12" s="544"/>
      <c r="BS12" s="544"/>
      <c r="BT12" s="544"/>
      <c r="BU12" s="544"/>
      <c r="BV12" s="545"/>
      <c r="BW12" s="542"/>
      <c r="BX12" s="542"/>
      <c r="BY12" s="542"/>
      <c r="BZ12" s="542"/>
      <c r="CA12" s="542"/>
      <c r="CB12" s="542"/>
      <c r="CC12" s="542"/>
      <c r="CD12" s="542"/>
      <c r="CE12" s="542"/>
      <c r="CF12" s="542"/>
      <c r="CG12" s="542"/>
      <c r="CH12" s="542"/>
      <c r="CI12" s="542"/>
      <c r="CJ12" s="542"/>
      <c r="CK12" s="542"/>
      <c r="CL12" s="542"/>
      <c r="CM12" s="542"/>
      <c r="CN12" s="542"/>
      <c r="CO12" s="542"/>
      <c r="CP12" s="542"/>
      <c r="CQ12" s="542"/>
      <c r="CR12" s="542"/>
      <c r="CS12" s="542"/>
      <c r="CT12" s="542"/>
      <c r="CU12" s="542"/>
      <c r="CV12" s="529">
        <f t="shared" ref="CV12:CV18" si="1">SUM(AQ12:CU12)</f>
        <v>97924.639315068489</v>
      </c>
      <c r="CW12" s="529"/>
      <c r="CX12" s="529"/>
      <c r="CY12" s="529"/>
      <c r="CZ12" s="529"/>
      <c r="DA12" s="529"/>
      <c r="DB12" s="529"/>
      <c r="DC12" s="529"/>
      <c r="DD12" s="529"/>
      <c r="DE12" s="530"/>
      <c r="DU12" s="46"/>
    </row>
    <row r="13" spans="1:125" s="2" customFormat="1" ht="23.25" customHeight="1">
      <c r="A13" s="546" t="s">
        <v>1154</v>
      </c>
      <c r="B13" s="547"/>
      <c r="C13" s="547"/>
      <c r="D13" s="547"/>
      <c r="E13" s="547"/>
      <c r="F13" s="547"/>
      <c r="G13" s="547"/>
      <c r="H13" s="547"/>
      <c r="I13" s="547"/>
      <c r="J13" s="547"/>
      <c r="K13" s="547"/>
      <c r="L13" s="547"/>
      <c r="M13" s="547"/>
      <c r="N13" s="547"/>
      <c r="O13" s="548"/>
      <c r="P13" s="533" t="s">
        <v>1153</v>
      </c>
      <c r="Q13" s="533"/>
      <c r="R13" s="533"/>
      <c r="S13" s="533"/>
      <c r="T13" s="533"/>
      <c r="U13" s="533"/>
      <c r="V13" s="533"/>
      <c r="W13" s="533"/>
      <c r="X13" s="533"/>
      <c r="Y13" s="533"/>
      <c r="Z13" s="533"/>
      <c r="AA13" s="533"/>
      <c r="AB13" s="533"/>
      <c r="AC13" s="533"/>
      <c r="AD13" s="534"/>
      <c r="AE13" s="534"/>
      <c r="AF13" s="534"/>
      <c r="AG13" s="535">
        <v>1</v>
      </c>
      <c r="AH13" s="535"/>
      <c r="AI13" s="535"/>
      <c r="AJ13" s="535"/>
      <c r="AK13" s="536">
        <f>6572.1*1.035</f>
        <v>6802.1234999999997</v>
      </c>
      <c r="AL13" s="537"/>
      <c r="AM13" s="537"/>
      <c r="AN13" s="537"/>
      <c r="AO13" s="537"/>
      <c r="AP13" s="538"/>
      <c r="AQ13" s="529">
        <f t="shared" ref="AQ13:AQ18" si="2">AG13*AK13*12</f>
        <v>81625.481999999989</v>
      </c>
      <c r="AR13" s="529"/>
      <c r="AS13" s="529"/>
      <c r="AT13" s="529"/>
      <c r="AU13" s="529"/>
      <c r="AV13" s="529"/>
      <c r="AW13" s="529"/>
      <c r="AX13" s="529"/>
      <c r="AY13" s="539"/>
      <c r="AZ13" s="540"/>
      <c r="BA13" s="540"/>
      <c r="BB13" s="540"/>
      <c r="BC13" s="540"/>
      <c r="BD13" s="540"/>
      <c r="BE13" s="540"/>
      <c r="BF13" s="541"/>
      <c r="BG13" s="542"/>
      <c r="BH13" s="542"/>
      <c r="BI13" s="542"/>
      <c r="BJ13" s="542"/>
      <c r="BK13" s="542"/>
      <c r="BL13" s="542"/>
      <c r="BM13" s="542"/>
      <c r="BN13" s="542"/>
      <c r="BO13" s="543">
        <f t="shared" si="0"/>
        <v>11181.572876712327</v>
      </c>
      <c r="BP13" s="544"/>
      <c r="BQ13" s="544"/>
      <c r="BR13" s="544"/>
      <c r="BS13" s="544"/>
      <c r="BT13" s="544"/>
      <c r="BU13" s="544"/>
      <c r="BV13" s="545"/>
      <c r="BW13" s="542"/>
      <c r="BX13" s="542"/>
      <c r="BY13" s="542"/>
      <c r="BZ13" s="542"/>
      <c r="CA13" s="542"/>
      <c r="CB13" s="542"/>
      <c r="CC13" s="542"/>
      <c r="CD13" s="542"/>
      <c r="CE13" s="542"/>
      <c r="CF13" s="542"/>
      <c r="CG13" s="542"/>
      <c r="CH13" s="542"/>
      <c r="CI13" s="542"/>
      <c r="CJ13" s="542"/>
      <c r="CK13" s="542"/>
      <c r="CL13" s="542"/>
      <c r="CM13" s="542"/>
      <c r="CN13" s="542"/>
      <c r="CO13" s="542"/>
      <c r="CP13" s="542"/>
      <c r="CQ13" s="542"/>
      <c r="CR13" s="542"/>
      <c r="CS13" s="542"/>
      <c r="CT13" s="542"/>
      <c r="CU13" s="542"/>
      <c r="CV13" s="529">
        <f t="shared" si="1"/>
        <v>92807.054876712311</v>
      </c>
      <c r="CW13" s="529"/>
      <c r="CX13" s="529"/>
      <c r="CY13" s="529"/>
      <c r="CZ13" s="529"/>
      <c r="DA13" s="529"/>
      <c r="DB13" s="529"/>
      <c r="DC13" s="529"/>
      <c r="DD13" s="529"/>
      <c r="DE13" s="530"/>
      <c r="DU13" s="46"/>
    </row>
    <row r="14" spans="1:125" s="2" customFormat="1" ht="23.25" customHeight="1">
      <c r="A14" s="546" t="s">
        <v>1154</v>
      </c>
      <c r="B14" s="547"/>
      <c r="C14" s="547"/>
      <c r="D14" s="547"/>
      <c r="E14" s="547"/>
      <c r="F14" s="547"/>
      <c r="G14" s="547"/>
      <c r="H14" s="547"/>
      <c r="I14" s="547"/>
      <c r="J14" s="547"/>
      <c r="K14" s="547"/>
      <c r="L14" s="547"/>
      <c r="M14" s="547"/>
      <c r="N14" s="547"/>
      <c r="O14" s="548"/>
      <c r="P14" s="533" t="s">
        <v>1153</v>
      </c>
      <c r="Q14" s="533"/>
      <c r="R14" s="533"/>
      <c r="S14" s="533"/>
      <c r="T14" s="533"/>
      <c r="U14" s="533"/>
      <c r="V14" s="533"/>
      <c r="W14" s="533"/>
      <c r="X14" s="533"/>
      <c r="Y14" s="533"/>
      <c r="Z14" s="533"/>
      <c r="AA14" s="533"/>
      <c r="AB14" s="533"/>
      <c r="AC14" s="533"/>
      <c r="AD14" s="534"/>
      <c r="AE14" s="534"/>
      <c r="AF14" s="534"/>
      <c r="AG14" s="535">
        <v>1</v>
      </c>
      <c r="AH14" s="535"/>
      <c r="AI14" s="535"/>
      <c r="AJ14" s="535"/>
      <c r="AK14" s="536">
        <f>5612.1*1.035</f>
        <v>5808.5235000000002</v>
      </c>
      <c r="AL14" s="537"/>
      <c r="AM14" s="537"/>
      <c r="AN14" s="537"/>
      <c r="AO14" s="537"/>
      <c r="AP14" s="538"/>
      <c r="AQ14" s="529">
        <f t="shared" si="2"/>
        <v>69702.282000000007</v>
      </c>
      <c r="AR14" s="529"/>
      <c r="AS14" s="529"/>
      <c r="AT14" s="529"/>
      <c r="AU14" s="529"/>
      <c r="AV14" s="529"/>
      <c r="AW14" s="529"/>
      <c r="AX14" s="529"/>
      <c r="AY14" s="591"/>
      <c r="AZ14" s="592"/>
      <c r="BA14" s="592"/>
      <c r="BB14" s="592"/>
      <c r="BC14" s="592"/>
      <c r="BD14" s="592"/>
      <c r="BE14" s="592"/>
      <c r="BF14" s="593"/>
      <c r="BG14" s="542"/>
      <c r="BH14" s="542"/>
      <c r="BI14" s="542"/>
      <c r="BJ14" s="542"/>
      <c r="BK14" s="542"/>
      <c r="BL14" s="542"/>
      <c r="BM14" s="542"/>
      <c r="BN14" s="542"/>
      <c r="BO14" s="543">
        <f t="shared" si="0"/>
        <v>9548.2578082191794</v>
      </c>
      <c r="BP14" s="544"/>
      <c r="BQ14" s="544"/>
      <c r="BR14" s="544"/>
      <c r="BS14" s="544"/>
      <c r="BT14" s="544"/>
      <c r="BU14" s="544"/>
      <c r="BV14" s="545"/>
      <c r="BW14" s="542"/>
      <c r="BX14" s="542"/>
      <c r="BY14" s="542"/>
      <c r="BZ14" s="542"/>
      <c r="CA14" s="542"/>
      <c r="CB14" s="542"/>
      <c r="CC14" s="542"/>
      <c r="CD14" s="542"/>
      <c r="CE14" s="542"/>
      <c r="CF14" s="542"/>
      <c r="CG14" s="542"/>
      <c r="CH14" s="542"/>
      <c r="CI14" s="542"/>
      <c r="CJ14" s="542"/>
      <c r="CK14" s="542"/>
      <c r="CL14" s="542"/>
      <c r="CM14" s="542"/>
      <c r="CN14" s="542"/>
      <c r="CO14" s="542"/>
      <c r="CP14" s="542"/>
      <c r="CQ14" s="542"/>
      <c r="CR14" s="542"/>
      <c r="CS14" s="542"/>
      <c r="CT14" s="542"/>
      <c r="CU14" s="542"/>
      <c r="CV14" s="529">
        <f t="shared" si="1"/>
        <v>79250.539808219182</v>
      </c>
      <c r="CW14" s="529"/>
      <c r="CX14" s="529"/>
      <c r="CY14" s="529"/>
      <c r="CZ14" s="529"/>
      <c r="DA14" s="529"/>
      <c r="DB14" s="529"/>
      <c r="DC14" s="529"/>
      <c r="DD14" s="529"/>
      <c r="DE14" s="530"/>
      <c r="DU14" s="47"/>
    </row>
    <row r="15" spans="1:125" s="2" customFormat="1" ht="23.25" customHeight="1">
      <c r="A15" s="546" t="s">
        <v>1154</v>
      </c>
      <c r="B15" s="547"/>
      <c r="C15" s="547"/>
      <c r="D15" s="547"/>
      <c r="E15" s="547"/>
      <c r="F15" s="547"/>
      <c r="G15" s="547"/>
      <c r="H15" s="547"/>
      <c r="I15" s="547"/>
      <c r="J15" s="547"/>
      <c r="K15" s="547"/>
      <c r="L15" s="547"/>
      <c r="M15" s="547"/>
      <c r="N15" s="547"/>
      <c r="O15" s="548"/>
      <c r="P15" s="533" t="s">
        <v>1153</v>
      </c>
      <c r="Q15" s="533"/>
      <c r="R15" s="533"/>
      <c r="S15" s="533"/>
      <c r="T15" s="533"/>
      <c r="U15" s="533"/>
      <c r="V15" s="533"/>
      <c r="W15" s="533"/>
      <c r="X15" s="533"/>
      <c r="Y15" s="533"/>
      <c r="Z15" s="533"/>
      <c r="AA15" s="533"/>
      <c r="AB15" s="533"/>
      <c r="AC15" s="533"/>
      <c r="AD15" s="534"/>
      <c r="AE15" s="534"/>
      <c r="AF15" s="534"/>
      <c r="AG15" s="535">
        <v>1</v>
      </c>
      <c r="AH15" s="535"/>
      <c r="AI15" s="535"/>
      <c r="AJ15" s="535"/>
      <c r="AK15" s="536">
        <f>5774.4*1.035</f>
        <v>5976.503999999999</v>
      </c>
      <c r="AL15" s="537"/>
      <c r="AM15" s="537"/>
      <c r="AN15" s="537"/>
      <c r="AO15" s="537"/>
      <c r="AP15" s="538"/>
      <c r="AQ15" s="529">
        <f t="shared" ref="AQ15" si="3">AG15*AK15*12</f>
        <v>71718.047999999981</v>
      </c>
      <c r="AR15" s="529"/>
      <c r="AS15" s="529"/>
      <c r="AT15" s="529"/>
      <c r="AU15" s="529"/>
      <c r="AV15" s="529"/>
      <c r="AW15" s="529"/>
      <c r="AX15" s="529"/>
      <c r="AY15" s="591"/>
      <c r="AZ15" s="592"/>
      <c r="BA15" s="592"/>
      <c r="BB15" s="592"/>
      <c r="BC15" s="592"/>
      <c r="BD15" s="592"/>
      <c r="BE15" s="592"/>
      <c r="BF15" s="593"/>
      <c r="BG15" s="542"/>
      <c r="BH15" s="542"/>
      <c r="BI15" s="542"/>
      <c r="BJ15" s="542"/>
      <c r="BK15" s="542"/>
      <c r="BL15" s="542"/>
      <c r="BM15" s="542"/>
      <c r="BN15" s="542"/>
      <c r="BO15" s="543">
        <f t="shared" ref="BO15" si="4">AQ15/365*50</f>
        <v>9824.3901369862979</v>
      </c>
      <c r="BP15" s="544"/>
      <c r="BQ15" s="544"/>
      <c r="BR15" s="544"/>
      <c r="BS15" s="544"/>
      <c r="BT15" s="544"/>
      <c r="BU15" s="544"/>
      <c r="BV15" s="545"/>
      <c r="BW15" s="542"/>
      <c r="BX15" s="542"/>
      <c r="BY15" s="542"/>
      <c r="BZ15" s="542"/>
      <c r="CA15" s="542"/>
      <c r="CB15" s="542"/>
      <c r="CC15" s="542"/>
      <c r="CD15" s="542"/>
      <c r="CE15" s="542"/>
      <c r="CF15" s="542"/>
      <c r="CG15" s="542"/>
      <c r="CH15" s="542"/>
      <c r="CI15" s="542"/>
      <c r="CJ15" s="542"/>
      <c r="CK15" s="542"/>
      <c r="CL15" s="542"/>
      <c r="CM15" s="542"/>
      <c r="CN15" s="542"/>
      <c r="CO15" s="542"/>
      <c r="CP15" s="542"/>
      <c r="CQ15" s="542"/>
      <c r="CR15" s="542"/>
      <c r="CS15" s="542"/>
      <c r="CT15" s="542"/>
      <c r="CU15" s="542"/>
      <c r="CV15" s="529">
        <f t="shared" ref="CV15" si="5">SUM(AQ15:CU15)</f>
        <v>81542.438136986282</v>
      </c>
      <c r="CW15" s="529"/>
      <c r="CX15" s="529"/>
      <c r="CY15" s="529"/>
      <c r="CZ15" s="529"/>
      <c r="DA15" s="529"/>
      <c r="DB15" s="529"/>
      <c r="DC15" s="529"/>
      <c r="DD15" s="529"/>
      <c r="DE15" s="530"/>
      <c r="DU15" s="47"/>
    </row>
    <row r="16" spans="1:125" s="2" customFormat="1" ht="23.25" customHeight="1">
      <c r="A16" s="546" t="s">
        <v>1155</v>
      </c>
      <c r="B16" s="547"/>
      <c r="C16" s="547"/>
      <c r="D16" s="547"/>
      <c r="E16" s="547"/>
      <c r="F16" s="547"/>
      <c r="G16" s="547"/>
      <c r="H16" s="547"/>
      <c r="I16" s="547"/>
      <c r="J16" s="547"/>
      <c r="K16" s="547"/>
      <c r="L16" s="547"/>
      <c r="M16" s="547"/>
      <c r="N16" s="547"/>
      <c r="O16" s="548"/>
      <c r="P16" s="533" t="s">
        <v>1153</v>
      </c>
      <c r="Q16" s="533"/>
      <c r="R16" s="533"/>
      <c r="S16" s="533"/>
      <c r="T16" s="533"/>
      <c r="U16" s="533"/>
      <c r="V16" s="533"/>
      <c r="W16" s="533"/>
      <c r="X16" s="533"/>
      <c r="Y16" s="533"/>
      <c r="Z16" s="533"/>
      <c r="AA16" s="533"/>
      <c r="AB16" s="533"/>
      <c r="AC16" s="533"/>
      <c r="AD16" s="534"/>
      <c r="AE16" s="534"/>
      <c r="AF16" s="534"/>
      <c r="AG16" s="535">
        <v>1</v>
      </c>
      <c r="AH16" s="535"/>
      <c r="AI16" s="535"/>
      <c r="AJ16" s="535"/>
      <c r="AK16" s="536">
        <f>7172.4*1.035</f>
        <v>7423.4339999999993</v>
      </c>
      <c r="AL16" s="537"/>
      <c r="AM16" s="537"/>
      <c r="AN16" s="537"/>
      <c r="AO16" s="537"/>
      <c r="AP16" s="538"/>
      <c r="AQ16" s="529">
        <f>AG16*AK16*12</f>
        <v>89081.207999999984</v>
      </c>
      <c r="AR16" s="529"/>
      <c r="AS16" s="529"/>
      <c r="AT16" s="529"/>
      <c r="AU16" s="529"/>
      <c r="AV16" s="529"/>
      <c r="AW16" s="529"/>
      <c r="AX16" s="529"/>
      <c r="AY16" s="549"/>
      <c r="AZ16" s="550"/>
      <c r="BA16" s="550"/>
      <c r="BB16" s="550"/>
      <c r="BC16" s="550"/>
      <c r="BD16" s="550"/>
      <c r="BE16" s="550"/>
      <c r="BF16" s="551"/>
      <c r="BG16" s="542"/>
      <c r="BH16" s="542"/>
      <c r="BI16" s="542"/>
      <c r="BJ16" s="542"/>
      <c r="BK16" s="542"/>
      <c r="BL16" s="542"/>
      <c r="BM16" s="542"/>
      <c r="BN16" s="542"/>
      <c r="BO16" s="543">
        <f>AQ16/365*50</f>
        <v>12202.90520547945</v>
      </c>
      <c r="BP16" s="544"/>
      <c r="BQ16" s="544"/>
      <c r="BR16" s="544"/>
      <c r="BS16" s="544"/>
      <c r="BT16" s="544"/>
      <c r="BU16" s="544"/>
      <c r="BV16" s="545"/>
      <c r="BW16" s="542"/>
      <c r="BX16" s="542"/>
      <c r="BY16" s="542"/>
      <c r="BZ16" s="542"/>
      <c r="CA16" s="542"/>
      <c r="CB16" s="542"/>
      <c r="CC16" s="542"/>
      <c r="CD16" s="542"/>
      <c r="CE16" s="542"/>
      <c r="CF16" s="542"/>
      <c r="CG16" s="542"/>
      <c r="CH16" s="542"/>
      <c r="CI16" s="542"/>
      <c r="CJ16" s="542"/>
      <c r="CK16" s="542"/>
      <c r="CL16" s="542"/>
      <c r="CM16" s="542"/>
      <c r="CN16" s="542"/>
      <c r="CO16" s="542"/>
      <c r="CP16" s="542"/>
      <c r="CQ16" s="542"/>
      <c r="CR16" s="542"/>
      <c r="CS16" s="542"/>
      <c r="CT16" s="542"/>
      <c r="CU16" s="542"/>
      <c r="CV16" s="529">
        <f>SUM(AQ16:CU16)</f>
        <v>101284.11320547943</v>
      </c>
      <c r="CW16" s="529"/>
      <c r="CX16" s="529"/>
      <c r="CY16" s="529"/>
      <c r="CZ16" s="529"/>
      <c r="DA16" s="529"/>
      <c r="DB16" s="529"/>
      <c r="DC16" s="529"/>
      <c r="DD16" s="529"/>
      <c r="DE16" s="530"/>
    </row>
    <row r="17" spans="1:110" s="2" customFormat="1" ht="23.25" customHeight="1">
      <c r="A17" s="546" t="s">
        <v>1155</v>
      </c>
      <c r="B17" s="547"/>
      <c r="C17" s="547"/>
      <c r="D17" s="547"/>
      <c r="E17" s="547"/>
      <c r="F17" s="547"/>
      <c r="G17" s="547"/>
      <c r="H17" s="547"/>
      <c r="I17" s="547"/>
      <c r="J17" s="547"/>
      <c r="K17" s="547"/>
      <c r="L17" s="547"/>
      <c r="M17" s="547"/>
      <c r="N17" s="547"/>
      <c r="O17" s="548"/>
      <c r="P17" s="533" t="s">
        <v>1153</v>
      </c>
      <c r="Q17" s="533"/>
      <c r="R17" s="533"/>
      <c r="S17" s="533"/>
      <c r="T17" s="533"/>
      <c r="U17" s="533"/>
      <c r="V17" s="533"/>
      <c r="W17" s="533"/>
      <c r="X17" s="533"/>
      <c r="Y17" s="533"/>
      <c r="Z17" s="533"/>
      <c r="AA17" s="533"/>
      <c r="AB17" s="533"/>
      <c r="AC17" s="533"/>
      <c r="AD17" s="534"/>
      <c r="AE17" s="534"/>
      <c r="AF17" s="534"/>
      <c r="AG17" s="535">
        <v>1</v>
      </c>
      <c r="AH17" s="535"/>
      <c r="AI17" s="535"/>
      <c r="AJ17" s="535"/>
      <c r="AK17" s="536">
        <f>9184.5*1.035</f>
        <v>9505.9574999999986</v>
      </c>
      <c r="AL17" s="537"/>
      <c r="AM17" s="537"/>
      <c r="AN17" s="537"/>
      <c r="AO17" s="537"/>
      <c r="AP17" s="538"/>
      <c r="AQ17" s="529">
        <f t="shared" si="2"/>
        <v>114071.48999999999</v>
      </c>
      <c r="AR17" s="529"/>
      <c r="AS17" s="529"/>
      <c r="AT17" s="529"/>
      <c r="AU17" s="529"/>
      <c r="AV17" s="529"/>
      <c r="AW17" s="529"/>
      <c r="AX17" s="529"/>
      <c r="AY17" s="549"/>
      <c r="AZ17" s="550"/>
      <c r="BA17" s="550"/>
      <c r="BB17" s="550"/>
      <c r="BC17" s="550"/>
      <c r="BD17" s="550"/>
      <c r="BE17" s="550"/>
      <c r="BF17" s="551"/>
      <c r="BG17" s="542"/>
      <c r="BH17" s="542"/>
      <c r="BI17" s="542"/>
      <c r="BJ17" s="542"/>
      <c r="BK17" s="542"/>
      <c r="BL17" s="542"/>
      <c r="BM17" s="542"/>
      <c r="BN17" s="542"/>
      <c r="BO17" s="543">
        <f t="shared" si="0"/>
        <v>15626.231506849314</v>
      </c>
      <c r="BP17" s="544"/>
      <c r="BQ17" s="544"/>
      <c r="BR17" s="544"/>
      <c r="BS17" s="544"/>
      <c r="BT17" s="544"/>
      <c r="BU17" s="544"/>
      <c r="BV17" s="545"/>
      <c r="BW17" s="542"/>
      <c r="BX17" s="542"/>
      <c r="BY17" s="542"/>
      <c r="BZ17" s="542"/>
      <c r="CA17" s="542"/>
      <c r="CB17" s="542"/>
      <c r="CC17" s="542"/>
      <c r="CD17" s="542"/>
      <c r="CE17" s="542"/>
      <c r="CF17" s="542"/>
      <c r="CG17" s="542"/>
      <c r="CH17" s="542"/>
      <c r="CI17" s="542"/>
      <c r="CJ17" s="542"/>
      <c r="CK17" s="542"/>
      <c r="CL17" s="542"/>
      <c r="CM17" s="542"/>
      <c r="CN17" s="542"/>
      <c r="CO17" s="542"/>
      <c r="CP17" s="542"/>
      <c r="CQ17" s="542"/>
      <c r="CR17" s="542"/>
      <c r="CS17" s="542"/>
      <c r="CT17" s="542"/>
      <c r="CU17" s="542"/>
      <c r="CV17" s="529">
        <f t="shared" si="1"/>
        <v>129697.72150684931</v>
      </c>
      <c r="CW17" s="529"/>
      <c r="CX17" s="529"/>
      <c r="CY17" s="529"/>
      <c r="CZ17" s="529"/>
      <c r="DA17" s="529"/>
      <c r="DB17" s="529"/>
      <c r="DC17" s="529"/>
      <c r="DD17" s="529"/>
      <c r="DE17" s="530"/>
    </row>
    <row r="18" spans="1:110" s="2" customFormat="1" ht="23.25" customHeight="1">
      <c r="A18" s="546" t="s">
        <v>1155</v>
      </c>
      <c r="B18" s="547"/>
      <c r="C18" s="547"/>
      <c r="D18" s="547"/>
      <c r="E18" s="547"/>
      <c r="F18" s="547"/>
      <c r="G18" s="547"/>
      <c r="H18" s="547"/>
      <c r="I18" s="547"/>
      <c r="J18" s="547"/>
      <c r="K18" s="547"/>
      <c r="L18" s="547"/>
      <c r="M18" s="547"/>
      <c r="N18" s="547"/>
      <c r="O18" s="548"/>
      <c r="P18" s="533" t="s">
        <v>1153</v>
      </c>
      <c r="Q18" s="533"/>
      <c r="R18" s="533"/>
      <c r="S18" s="533"/>
      <c r="T18" s="533"/>
      <c r="U18" s="533"/>
      <c r="V18" s="533"/>
      <c r="W18" s="533"/>
      <c r="X18" s="533"/>
      <c r="Y18" s="533"/>
      <c r="Z18" s="533"/>
      <c r="AA18" s="533"/>
      <c r="AB18" s="533"/>
      <c r="AC18" s="533"/>
      <c r="AD18" s="534"/>
      <c r="AE18" s="534"/>
      <c r="AF18" s="534"/>
      <c r="AG18" s="535">
        <v>1</v>
      </c>
      <c r="AH18" s="535"/>
      <c r="AI18" s="535"/>
      <c r="AJ18" s="535"/>
      <c r="AK18" s="536">
        <f>6442.8*1.035</f>
        <v>6668.2979999999998</v>
      </c>
      <c r="AL18" s="537"/>
      <c r="AM18" s="537"/>
      <c r="AN18" s="537"/>
      <c r="AO18" s="537"/>
      <c r="AP18" s="538"/>
      <c r="AQ18" s="529">
        <f t="shared" si="2"/>
        <v>80019.576000000001</v>
      </c>
      <c r="AR18" s="529"/>
      <c r="AS18" s="529"/>
      <c r="AT18" s="529"/>
      <c r="AU18" s="529"/>
      <c r="AV18" s="529"/>
      <c r="AW18" s="529"/>
      <c r="AX18" s="529"/>
      <c r="AY18" s="539"/>
      <c r="AZ18" s="540"/>
      <c r="BA18" s="540"/>
      <c r="BB18" s="540"/>
      <c r="BC18" s="540"/>
      <c r="BD18" s="540"/>
      <c r="BE18" s="540"/>
      <c r="BF18" s="541"/>
      <c r="BG18" s="542"/>
      <c r="BH18" s="542"/>
      <c r="BI18" s="542"/>
      <c r="BJ18" s="542"/>
      <c r="BK18" s="542"/>
      <c r="BL18" s="542"/>
      <c r="BM18" s="542"/>
      <c r="BN18" s="542"/>
      <c r="BO18" s="543">
        <f t="shared" si="0"/>
        <v>10961.585753424657</v>
      </c>
      <c r="BP18" s="544"/>
      <c r="BQ18" s="544"/>
      <c r="BR18" s="544"/>
      <c r="BS18" s="544"/>
      <c r="BT18" s="544"/>
      <c r="BU18" s="544"/>
      <c r="BV18" s="545"/>
      <c r="BW18" s="542"/>
      <c r="BX18" s="542"/>
      <c r="BY18" s="542"/>
      <c r="BZ18" s="542"/>
      <c r="CA18" s="542"/>
      <c r="CB18" s="542"/>
      <c r="CC18" s="542"/>
      <c r="CD18" s="542"/>
      <c r="CE18" s="542"/>
      <c r="CF18" s="542"/>
      <c r="CG18" s="542"/>
      <c r="CH18" s="542"/>
      <c r="CI18" s="542"/>
      <c r="CJ18" s="542"/>
      <c r="CK18" s="542"/>
      <c r="CL18" s="542"/>
      <c r="CM18" s="542"/>
      <c r="CN18" s="542"/>
      <c r="CO18" s="542"/>
      <c r="CP18" s="542"/>
      <c r="CQ18" s="542"/>
      <c r="CR18" s="542"/>
      <c r="CS18" s="542"/>
      <c r="CT18" s="542"/>
      <c r="CU18" s="542"/>
      <c r="CV18" s="529">
        <f t="shared" si="1"/>
        <v>90981.161753424662</v>
      </c>
      <c r="CW18" s="529"/>
      <c r="CX18" s="529"/>
      <c r="CY18" s="529"/>
      <c r="CZ18" s="529"/>
      <c r="DA18" s="529"/>
      <c r="DB18" s="529"/>
      <c r="DC18" s="529"/>
      <c r="DD18" s="529"/>
      <c r="DE18" s="530"/>
    </row>
    <row r="19" spans="1:110" s="2" customFormat="1" ht="23.25" customHeight="1" thickBot="1">
      <c r="A19" s="546" t="s">
        <v>1157</v>
      </c>
      <c r="B19" s="547"/>
      <c r="C19" s="547"/>
      <c r="D19" s="547"/>
      <c r="E19" s="547"/>
      <c r="F19" s="547"/>
      <c r="G19" s="547"/>
      <c r="H19" s="547"/>
      <c r="I19" s="547"/>
      <c r="J19" s="547"/>
      <c r="K19" s="547"/>
      <c r="L19" s="547"/>
      <c r="M19" s="547"/>
      <c r="N19" s="547"/>
      <c r="O19" s="548"/>
      <c r="P19" s="533" t="s">
        <v>1153</v>
      </c>
      <c r="Q19" s="533"/>
      <c r="R19" s="533"/>
      <c r="S19" s="533"/>
      <c r="T19" s="533"/>
      <c r="U19" s="533"/>
      <c r="V19" s="533"/>
      <c r="W19" s="533"/>
      <c r="X19" s="533"/>
      <c r="Y19" s="533"/>
      <c r="Z19" s="533"/>
      <c r="AA19" s="533"/>
      <c r="AB19" s="533"/>
      <c r="AC19" s="533"/>
      <c r="AD19" s="534"/>
      <c r="AE19" s="534"/>
      <c r="AF19" s="534"/>
      <c r="AG19" s="535">
        <v>1</v>
      </c>
      <c r="AH19" s="535"/>
      <c r="AI19" s="535"/>
      <c r="AJ19" s="535"/>
      <c r="AK19" s="536">
        <f>5724*1.035</f>
        <v>5924.3399999999992</v>
      </c>
      <c r="AL19" s="537"/>
      <c r="AM19" s="537"/>
      <c r="AN19" s="537"/>
      <c r="AO19" s="537"/>
      <c r="AP19" s="538"/>
      <c r="AQ19" s="529">
        <f>AG19*AK19*12</f>
        <v>71092.079999999987</v>
      </c>
      <c r="AR19" s="529"/>
      <c r="AS19" s="529"/>
      <c r="AT19" s="529"/>
      <c r="AU19" s="529"/>
      <c r="AV19" s="529"/>
      <c r="AW19" s="529"/>
      <c r="AX19" s="529"/>
      <c r="AY19" s="539"/>
      <c r="AZ19" s="540"/>
      <c r="BA19" s="540"/>
      <c r="BB19" s="540"/>
      <c r="BC19" s="540"/>
      <c r="BD19" s="540"/>
      <c r="BE19" s="540"/>
      <c r="BF19" s="541"/>
      <c r="BG19" s="542"/>
      <c r="BH19" s="542"/>
      <c r="BI19" s="542"/>
      <c r="BJ19" s="542"/>
      <c r="BK19" s="542"/>
      <c r="BL19" s="542"/>
      <c r="BM19" s="542"/>
      <c r="BN19" s="542"/>
      <c r="BO19" s="543">
        <f t="shared" si="0"/>
        <v>9738.6410958904089</v>
      </c>
      <c r="BP19" s="544"/>
      <c r="BQ19" s="544"/>
      <c r="BR19" s="544"/>
      <c r="BS19" s="544"/>
      <c r="BT19" s="544"/>
      <c r="BU19" s="544"/>
      <c r="BV19" s="545"/>
      <c r="BW19" s="542"/>
      <c r="BX19" s="542"/>
      <c r="BY19" s="542"/>
      <c r="BZ19" s="542"/>
      <c r="CA19" s="542"/>
      <c r="CB19" s="542"/>
      <c r="CC19" s="542"/>
      <c r="CD19" s="542"/>
      <c r="CE19" s="542"/>
      <c r="CF19" s="542"/>
      <c r="CG19" s="542"/>
      <c r="CH19" s="542"/>
      <c r="CI19" s="542"/>
      <c r="CJ19" s="542"/>
      <c r="CK19" s="542"/>
      <c r="CL19" s="542"/>
      <c r="CM19" s="542"/>
      <c r="CN19" s="542"/>
      <c r="CO19" s="542"/>
      <c r="CP19" s="542"/>
      <c r="CQ19" s="542"/>
      <c r="CR19" s="542"/>
      <c r="CS19" s="542"/>
      <c r="CT19" s="542"/>
      <c r="CU19" s="542"/>
      <c r="CV19" s="529">
        <f>SUM(AQ19:CU19)</f>
        <v>80830.721095890389</v>
      </c>
      <c r="CW19" s="529"/>
      <c r="CX19" s="529"/>
      <c r="CY19" s="529"/>
      <c r="CZ19" s="529"/>
      <c r="DA19" s="529"/>
      <c r="DB19" s="529"/>
      <c r="DC19" s="529"/>
      <c r="DD19" s="529"/>
      <c r="DE19" s="530"/>
    </row>
    <row r="20" spans="1:110" s="2" customFormat="1" ht="24.95" customHeight="1" thickBot="1">
      <c r="A20" s="524" t="s">
        <v>571</v>
      </c>
      <c r="B20" s="525"/>
      <c r="C20" s="525"/>
      <c r="D20" s="525"/>
      <c r="E20" s="525"/>
      <c r="F20" s="525"/>
      <c r="G20" s="525"/>
      <c r="H20" s="525"/>
      <c r="I20" s="525"/>
      <c r="J20" s="525"/>
      <c r="K20" s="525"/>
      <c r="L20" s="525"/>
      <c r="M20" s="525"/>
      <c r="N20" s="525"/>
      <c r="O20" s="525"/>
      <c r="P20" s="525"/>
      <c r="Q20" s="525"/>
      <c r="R20" s="525"/>
      <c r="S20" s="525"/>
      <c r="T20" s="525"/>
      <c r="U20" s="525"/>
      <c r="V20" s="525"/>
      <c r="W20" s="525"/>
      <c r="X20" s="525"/>
      <c r="Y20" s="525"/>
      <c r="Z20" s="525"/>
      <c r="AA20" s="525"/>
      <c r="AB20" s="525"/>
      <c r="AC20" s="525"/>
      <c r="AD20" s="525"/>
      <c r="AE20" s="525"/>
      <c r="AF20" s="526"/>
      <c r="AG20" s="527">
        <f>SUM(AG8:AJ19)</f>
        <v>12</v>
      </c>
      <c r="AH20" s="527"/>
      <c r="AI20" s="527"/>
      <c r="AJ20" s="527"/>
      <c r="AK20" s="528">
        <f>SUM(AK8:AP19)</f>
        <v>99451.907999999981</v>
      </c>
      <c r="AL20" s="528"/>
      <c r="AM20" s="528"/>
      <c r="AN20" s="528"/>
      <c r="AO20" s="528"/>
      <c r="AP20" s="528"/>
      <c r="AQ20" s="522">
        <f>SUM(AQ8:AX19)</f>
        <v>1193422.8959999999</v>
      </c>
      <c r="AR20" s="522"/>
      <c r="AS20" s="522"/>
      <c r="AT20" s="522"/>
      <c r="AU20" s="522"/>
      <c r="AV20" s="522"/>
      <c r="AW20" s="522"/>
      <c r="AX20" s="522"/>
      <c r="AY20" s="522">
        <f>SUM(AY9:BF19)</f>
        <v>0</v>
      </c>
      <c r="AZ20" s="522"/>
      <c r="BA20" s="522"/>
      <c r="BB20" s="522"/>
      <c r="BC20" s="522"/>
      <c r="BD20" s="522"/>
      <c r="BE20" s="522"/>
      <c r="BF20" s="522"/>
      <c r="BG20" s="522">
        <f>SUM(BG9:BN19)</f>
        <v>0</v>
      </c>
      <c r="BH20" s="522"/>
      <c r="BI20" s="522"/>
      <c r="BJ20" s="522"/>
      <c r="BK20" s="522"/>
      <c r="BL20" s="522"/>
      <c r="BM20" s="522"/>
      <c r="BN20" s="522"/>
      <c r="BO20" s="522">
        <f>SUM(BO8:BV19)</f>
        <v>163482.58849315063</v>
      </c>
      <c r="BP20" s="522"/>
      <c r="BQ20" s="522"/>
      <c r="BR20" s="522"/>
      <c r="BS20" s="522"/>
      <c r="BT20" s="522"/>
      <c r="BU20" s="522"/>
      <c r="BV20" s="522"/>
      <c r="BW20" s="522">
        <f>SUM(BW9:CD19)</f>
        <v>0</v>
      </c>
      <c r="BX20" s="522"/>
      <c r="BY20" s="522"/>
      <c r="BZ20" s="522"/>
      <c r="CA20" s="522"/>
      <c r="CB20" s="522"/>
      <c r="CC20" s="522"/>
      <c r="CD20" s="522"/>
      <c r="CE20" s="522">
        <f>SUM(CE9:CM19)</f>
        <v>0</v>
      </c>
      <c r="CF20" s="522"/>
      <c r="CG20" s="522"/>
      <c r="CH20" s="522"/>
      <c r="CI20" s="522"/>
      <c r="CJ20" s="522"/>
      <c r="CK20" s="522"/>
      <c r="CL20" s="522"/>
      <c r="CM20" s="522"/>
      <c r="CN20" s="522">
        <f>SUM(CN9:CU19)</f>
        <v>0</v>
      </c>
      <c r="CO20" s="522"/>
      <c r="CP20" s="522"/>
      <c r="CQ20" s="522"/>
      <c r="CR20" s="522"/>
      <c r="CS20" s="522"/>
      <c r="CT20" s="522"/>
      <c r="CU20" s="522"/>
      <c r="CV20" s="522">
        <f>SUM(CV8:DE19)</f>
        <v>1356905.4844931508</v>
      </c>
      <c r="CW20" s="522"/>
      <c r="CX20" s="522"/>
      <c r="CY20" s="522"/>
      <c r="CZ20" s="522"/>
      <c r="DA20" s="522"/>
      <c r="DB20" s="522"/>
      <c r="DC20" s="522"/>
      <c r="DD20" s="522"/>
      <c r="DE20" s="523"/>
      <c r="DF20" s="25"/>
    </row>
    <row r="21" spans="1:110" s="2" customFormat="1" ht="24.95" customHeight="1">
      <c r="BO21" s="589"/>
      <c r="BP21" s="590"/>
      <c r="BQ21" s="590"/>
      <c r="BR21" s="590"/>
      <c r="BS21" s="590"/>
      <c r="BT21" s="590"/>
      <c r="BU21" s="590"/>
      <c r="BV21" s="590"/>
    </row>
    <row r="22" spans="1:110" s="2" customFormat="1" ht="12.75"/>
    <row r="23" spans="1:110" s="2" customFormat="1" ht="12.75"/>
    <row r="24" spans="1:110" s="2" customFormat="1" ht="12.75"/>
    <row r="25" spans="1:110" s="2" customFormat="1" ht="12.75"/>
    <row r="26" spans="1:110" s="2" customFormat="1" ht="12.75"/>
    <row r="27" spans="1:110" s="2" customFormat="1" ht="12.75"/>
    <row r="28" spans="1:110" s="2" customFormat="1" ht="12.75"/>
    <row r="29" spans="1:110" s="2" customFormat="1" ht="12.75"/>
    <row r="30" spans="1:110" s="2" customFormat="1" ht="12.75"/>
    <row r="31" spans="1:110" s="2" customFormat="1" ht="12.75"/>
    <row r="32" spans="1:110" s="2" customFormat="1" ht="12.75"/>
    <row r="33" s="2" customFormat="1" ht="12.75"/>
    <row r="34" s="2" customFormat="1" ht="12.75"/>
    <row r="35" s="2" customFormat="1" ht="12.75"/>
    <row r="36" s="2" customFormat="1" ht="12.75"/>
    <row r="37" s="2" customFormat="1" ht="12.75"/>
    <row r="38" s="2" customFormat="1" ht="12.75"/>
    <row r="39" s="2" customFormat="1" ht="12.75"/>
    <row r="40" s="2" customFormat="1" ht="12.75"/>
    <row r="41" s="2" customFormat="1" ht="12.75"/>
    <row r="42" s="2" customFormat="1" ht="12.75"/>
    <row r="43" s="2" customFormat="1" ht="12.75"/>
    <row r="44" s="2" customFormat="1" ht="12.75"/>
    <row r="45" s="2" customFormat="1" ht="12.75"/>
    <row r="46" s="2" customFormat="1" ht="12.75"/>
    <row r="47" s="2" customFormat="1" ht="12.75"/>
    <row r="48" s="2" customFormat="1" ht="12.75"/>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row r="68" s="2" customFormat="1" ht="12.75"/>
    <row r="69" s="2" customFormat="1" ht="12.75"/>
    <row r="70" s="2" customFormat="1" ht="12.75"/>
    <row r="71" s="2" customFormat="1" ht="12.75"/>
  </sheetData>
  <sheetProtection formatCells="0" formatColumns="0" formatRows="0" insertRows="0"/>
  <mergeCells count="193">
    <mergeCell ref="BW15:CD15"/>
    <mergeCell ref="CE15:CM15"/>
    <mergeCell ref="CN15:CU15"/>
    <mergeCell ref="CV15:DE15"/>
    <mergeCell ref="A8:O8"/>
    <mergeCell ref="P8:AC8"/>
    <mergeCell ref="AD8:AF8"/>
    <mergeCell ref="AG8:AJ8"/>
    <mergeCell ref="AK8:AP8"/>
    <mergeCell ref="AQ8:AX8"/>
    <mergeCell ref="AY8:BF8"/>
    <mergeCell ref="BG8:BN8"/>
    <mergeCell ref="BO8:BV8"/>
    <mergeCell ref="BW8:CD8"/>
    <mergeCell ref="CE8:CM8"/>
    <mergeCell ref="CN8:CU8"/>
    <mergeCell ref="CV8:DE8"/>
    <mergeCell ref="AY13:BF13"/>
    <mergeCell ref="BG13:BN13"/>
    <mergeCell ref="BO13:BV13"/>
    <mergeCell ref="BW13:CD13"/>
    <mergeCell ref="CE13:CM13"/>
    <mergeCell ref="AY14:BF14"/>
    <mergeCell ref="CN11:CU11"/>
    <mergeCell ref="BO21:BV21"/>
    <mergeCell ref="A15:O15"/>
    <mergeCell ref="P15:AC15"/>
    <mergeCell ref="AD15:AF15"/>
    <mergeCell ref="AG15:AJ15"/>
    <mergeCell ref="AK15:AP15"/>
    <mergeCell ref="AQ15:AX15"/>
    <mergeCell ref="AY15:BF15"/>
    <mergeCell ref="BG15:BN15"/>
    <mergeCell ref="BO15:BV15"/>
    <mergeCell ref="AG18:AJ18"/>
    <mergeCell ref="AK18:AP18"/>
    <mergeCell ref="AQ18:AX18"/>
    <mergeCell ref="CV11:DE11"/>
    <mergeCell ref="BW10:CD10"/>
    <mergeCell ref="CE10:CM10"/>
    <mergeCell ref="CN10:CU10"/>
    <mergeCell ref="CV10:DE10"/>
    <mergeCell ref="BG5:BN6"/>
    <mergeCell ref="BW5:CD6"/>
    <mergeCell ref="BO12:BV12"/>
    <mergeCell ref="BG9:BN9"/>
    <mergeCell ref="BO9:BV9"/>
    <mergeCell ref="BW9:CD9"/>
    <mergeCell ref="CE9:CM9"/>
    <mergeCell ref="CV9:DE9"/>
    <mergeCell ref="CN9:CU9"/>
    <mergeCell ref="BW4:CD4"/>
    <mergeCell ref="CE4:CM4"/>
    <mergeCell ref="AK5:AX5"/>
    <mergeCell ref="AY5:BF5"/>
    <mergeCell ref="CE5:CM6"/>
    <mergeCell ref="AK6:AP6"/>
    <mergeCell ref="AQ6:AX6"/>
    <mergeCell ref="AY6:BF6"/>
    <mergeCell ref="A1:DE1"/>
    <mergeCell ref="A4:O6"/>
    <mergeCell ref="P4:AC6"/>
    <mergeCell ref="AD4:AF6"/>
    <mergeCell ref="AG4:AJ6"/>
    <mergeCell ref="AK4:AX4"/>
    <mergeCell ref="AY4:BF4"/>
    <mergeCell ref="BG4:BN4"/>
    <mergeCell ref="BO4:BV4"/>
    <mergeCell ref="CN4:CU6"/>
    <mergeCell ref="CV4:DE6"/>
    <mergeCell ref="BO5:BV6"/>
    <mergeCell ref="A2:DE2"/>
    <mergeCell ref="AK7:AP7"/>
    <mergeCell ref="AQ7:AX7"/>
    <mergeCell ref="A9:O9"/>
    <mergeCell ref="P9:AC9"/>
    <mergeCell ref="AD9:AF9"/>
    <mergeCell ref="AG9:AJ9"/>
    <mergeCell ref="AK9:AP9"/>
    <mergeCell ref="AQ9:AX9"/>
    <mergeCell ref="CE12:CM12"/>
    <mergeCell ref="BW11:CD11"/>
    <mergeCell ref="CE11:CM11"/>
    <mergeCell ref="AY9:BF9"/>
    <mergeCell ref="BW14:CD14"/>
    <mergeCell ref="CE14:CM14"/>
    <mergeCell ref="CN14:CU14"/>
    <mergeCell ref="CV14:DE14"/>
    <mergeCell ref="A16:O16"/>
    <mergeCell ref="P16:AC16"/>
    <mergeCell ref="CV12:DE12"/>
    <mergeCell ref="BG12:BN12"/>
    <mergeCell ref="CN13:CU13"/>
    <mergeCell ref="BW12:CD12"/>
    <mergeCell ref="AK12:AP12"/>
    <mergeCell ref="AQ12:AX12"/>
    <mergeCell ref="CN12:CU12"/>
    <mergeCell ref="AQ16:AX16"/>
    <mergeCell ref="CV13:DE13"/>
    <mergeCell ref="A14:O14"/>
    <mergeCell ref="P14:AC14"/>
    <mergeCell ref="AD14:AF14"/>
    <mergeCell ref="AG14:AJ14"/>
    <mergeCell ref="AK14:AP14"/>
    <mergeCell ref="AQ14:AX14"/>
    <mergeCell ref="BO14:BV14"/>
    <mergeCell ref="BG14:BN14"/>
    <mergeCell ref="AQ13:AX13"/>
    <mergeCell ref="CV16:DE16"/>
    <mergeCell ref="A17:O17"/>
    <mergeCell ref="P17:AC17"/>
    <mergeCell ref="AD17:AF17"/>
    <mergeCell ref="AG17:AJ17"/>
    <mergeCell ref="AK17:AP17"/>
    <mergeCell ref="AQ17:AX17"/>
    <mergeCell ref="AY17:BF17"/>
    <mergeCell ref="BG17:BN17"/>
    <mergeCell ref="BO17:BV17"/>
    <mergeCell ref="AY16:BF16"/>
    <mergeCell ref="BG16:BN16"/>
    <mergeCell ref="BO16:BV16"/>
    <mergeCell ref="BW16:CD16"/>
    <mergeCell ref="CE16:CM16"/>
    <mergeCell ref="CN16:CU16"/>
    <mergeCell ref="AK16:AP16"/>
    <mergeCell ref="P13:AC13"/>
    <mergeCell ref="AD13:AF13"/>
    <mergeCell ref="AG13:AJ13"/>
    <mergeCell ref="AK13:AP13"/>
    <mergeCell ref="AY12:BF12"/>
    <mergeCell ref="A12:O12"/>
    <mergeCell ref="P12:AC12"/>
    <mergeCell ref="AD12:AF12"/>
    <mergeCell ref="AG12:AJ12"/>
    <mergeCell ref="CV18:DE18"/>
    <mergeCell ref="A11:O11"/>
    <mergeCell ref="P11:AC11"/>
    <mergeCell ref="AD11:AF11"/>
    <mergeCell ref="AG11:AJ11"/>
    <mergeCell ref="AK11:AP11"/>
    <mergeCell ref="AQ11:AX11"/>
    <mergeCell ref="AY11:BF11"/>
    <mergeCell ref="BG11:BN11"/>
    <mergeCell ref="BO11:BV11"/>
    <mergeCell ref="AY18:BF18"/>
    <mergeCell ref="BG18:BN18"/>
    <mergeCell ref="BO18:BV18"/>
    <mergeCell ref="BW18:CD18"/>
    <mergeCell ref="CE18:CM18"/>
    <mergeCell ref="CN18:CU18"/>
    <mergeCell ref="BW17:CD17"/>
    <mergeCell ref="CE17:CM17"/>
    <mergeCell ref="CN17:CU17"/>
    <mergeCell ref="CV17:DE17"/>
    <mergeCell ref="A18:O18"/>
    <mergeCell ref="P18:AC18"/>
    <mergeCell ref="AD18:AF18"/>
    <mergeCell ref="A13:O13"/>
    <mergeCell ref="CV19:DE19"/>
    <mergeCell ref="A10:O10"/>
    <mergeCell ref="P10:AC10"/>
    <mergeCell ref="AD10:AF10"/>
    <mergeCell ref="AG10:AJ10"/>
    <mergeCell ref="AK10:AP10"/>
    <mergeCell ref="AQ10:AX10"/>
    <mergeCell ref="AY10:BF10"/>
    <mergeCell ref="BG10:BN10"/>
    <mergeCell ref="BO10:BV10"/>
    <mergeCell ref="AY19:BF19"/>
    <mergeCell ref="BG19:BN19"/>
    <mergeCell ref="BO19:BV19"/>
    <mergeCell ref="BW19:CD19"/>
    <mergeCell ref="CE19:CM19"/>
    <mergeCell ref="CN19:CU19"/>
    <mergeCell ref="A19:O19"/>
    <mergeCell ref="P19:AC19"/>
    <mergeCell ref="AD19:AF19"/>
    <mergeCell ref="AG19:AJ19"/>
    <mergeCell ref="AK19:AP19"/>
    <mergeCell ref="AQ19:AX19"/>
    <mergeCell ref="AD16:AF16"/>
    <mergeCell ref="AG16:AJ16"/>
    <mergeCell ref="CV20:DE20"/>
    <mergeCell ref="A20:AF20"/>
    <mergeCell ref="AG20:AJ20"/>
    <mergeCell ref="AK20:AP20"/>
    <mergeCell ref="AQ20:AX20"/>
    <mergeCell ref="AY20:BF20"/>
    <mergeCell ref="BO20:BV20"/>
    <mergeCell ref="BW20:CD20"/>
    <mergeCell ref="CE20:CM20"/>
    <mergeCell ref="CN20:CU20"/>
    <mergeCell ref="BG20:BN20"/>
  </mergeCells>
  <printOptions horizontalCentered="1"/>
  <pageMargins left="0.98425196850393704" right="0.19685039370078741" top="0.31496062992125984" bottom="0.51181102362204722" header="0.23622047244094491" footer="0.19685039370078741"/>
  <pageSetup paperSize="5" scale="79" orientation="landscape" r:id="rId1"/>
  <headerFooter>
    <oddFooter>&amp;L&amp;"-,Cursiva"&amp;10     Ejercicio Fiscal 2019&amp;R&amp;"-,Cursiva"&amp;10Página &amp;P de &amp;N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E132"/>
  <sheetViews>
    <sheetView zoomScale="110" zoomScaleNormal="110" workbookViewId="0">
      <selection activeCell="E7" sqref="E7"/>
    </sheetView>
  </sheetViews>
  <sheetFormatPr baseColWidth="10" defaultRowHeight="15"/>
  <cols>
    <col min="1" max="1" width="2.7109375" bestFit="1" customWidth="1"/>
    <col min="2" max="2" width="3.28515625" bestFit="1" customWidth="1"/>
    <col min="3" max="3" width="2.85546875" bestFit="1" customWidth="1"/>
    <col min="4" max="4" width="26" customWidth="1"/>
    <col min="5" max="5" width="122.7109375" customWidth="1"/>
  </cols>
  <sheetData>
    <row r="1" spans="1:5" ht="29.25" customHeight="1">
      <c r="A1" s="594" t="s">
        <v>847</v>
      </c>
      <c r="B1" s="595"/>
      <c r="C1" s="595"/>
      <c r="D1" s="595"/>
      <c r="E1" s="596"/>
    </row>
    <row r="2" spans="1:5">
      <c r="A2" s="158" t="s">
        <v>2</v>
      </c>
      <c r="B2" s="159" t="s">
        <v>561</v>
      </c>
      <c r="C2" s="159" t="s">
        <v>562</v>
      </c>
      <c r="D2" s="160" t="s">
        <v>27</v>
      </c>
      <c r="E2" s="161" t="s">
        <v>563</v>
      </c>
    </row>
    <row r="3" spans="1:5" ht="60">
      <c r="A3" s="162">
        <v>1</v>
      </c>
      <c r="B3" s="30">
        <v>0</v>
      </c>
      <c r="C3" s="26">
        <v>0</v>
      </c>
      <c r="D3" s="28" t="s">
        <v>572</v>
      </c>
      <c r="E3" s="163" t="s">
        <v>1148</v>
      </c>
    </row>
    <row r="4" spans="1:5" ht="30">
      <c r="A4" s="162">
        <v>1</v>
      </c>
      <c r="B4" s="30">
        <v>1</v>
      </c>
      <c r="C4" s="26">
        <v>0</v>
      </c>
      <c r="D4" s="27" t="s">
        <v>573</v>
      </c>
      <c r="E4" s="164" t="s">
        <v>574</v>
      </c>
    </row>
    <row r="5" spans="1:5" ht="30">
      <c r="A5" s="162">
        <v>1</v>
      </c>
      <c r="B5" s="30">
        <v>1</v>
      </c>
      <c r="C5" s="26">
        <v>1</v>
      </c>
      <c r="D5" s="27" t="s">
        <v>575</v>
      </c>
      <c r="E5" s="164" t="s">
        <v>576</v>
      </c>
    </row>
    <row r="6" spans="1:5">
      <c r="A6" s="162">
        <v>1</v>
      </c>
      <c r="B6" s="30">
        <v>1</v>
      </c>
      <c r="C6" s="26">
        <v>2</v>
      </c>
      <c r="D6" s="27" t="s">
        <v>577</v>
      </c>
      <c r="E6" s="164" t="s">
        <v>578</v>
      </c>
    </row>
    <row r="7" spans="1:5" ht="120">
      <c r="A7" s="162">
        <v>1</v>
      </c>
      <c r="B7" s="30">
        <v>2</v>
      </c>
      <c r="C7" s="26">
        <v>0</v>
      </c>
      <c r="D7" s="27" t="s">
        <v>579</v>
      </c>
      <c r="E7" s="164" t="s">
        <v>580</v>
      </c>
    </row>
    <row r="8" spans="1:5" ht="30">
      <c r="A8" s="162">
        <v>1</v>
      </c>
      <c r="B8" s="30">
        <v>2</v>
      </c>
      <c r="C8" s="26">
        <v>1</v>
      </c>
      <c r="D8" s="27" t="s">
        <v>581</v>
      </c>
      <c r="E8" s="164" t="s">
        <v>582</v>
      </c>
    </row>
    <row r="9" spans="1:5">
      <c r="A9" s="162">
        <v>1</v>
      </c>
      <c r="B9" s="30">
        <v>2</v>
      </c>
      <c r="C9" s="26">
        <v>2</v>
      </c>
      <c r="D9" s="27" t="s">
        <v>583</v>
      </c>
      <c r="E9" s="164" t="s">
        <v>584</v>
      </c>
    </row>
    <row r="10" spans="1:5" ht="45">
      <c r="A10" s="162">
        <v>1</v>
      </c>
      <c r="B10" s="30">
        <v>2</v>
      </c>
      <c r="C10" s="26">
        <v>3</v>
      </c>
      <c r="D10" s="27" t="s">
        <v>585</v>
      </c>
      <c r="E10" s="164" t="s">
        <v>586</v>
      </c>
    </row>
    <row r="11" spans="1:5" ht="45">
      <c r="A11" s="162">
        <v>1</v>
      </c>
      <c r="B11" s="30">
        <v>2</v>
      </c>
      <c r="C11" s="26">
        <v>4</v>
      </c>
      <c r="D11" s="27" t="s">
        <v>587</v>
      </c>
      <c r="E11" s="164" t="s">
        <v>588</v>
      </c>
    </row>
    <row r="12" spans="1:5" ht="30">
      <c r="A12" s="162">
        <v>1</v>
      </c>
      <c r="B12" s="30">
        <v>3</v>
      </c>
      <c r="C12" s="26">
        <v>0</v>
      </c>
      <c r="D12" s="165" t="s">
        <v>589</v>
      </c>
      <c r="E12" s="164" t="s">
        <v>590</v>
      </c>
    </row>
    <row r="13" spans="1:5" ht="30">
      <c r="A13" s="162">
        <v>1</v>
      </c>
      <c r="B13" s="30">
        <v>3</v>
      </c>
      <c r="C13" s="26">
        <v>1</v>
      </c>
      <c r="D13" s="166" t="s">
        <v>591</v>
      </c>
      <c r="E13" s="164" t="s">
        <v>592</v>
      </c>
    </row>
    <row r="14" spans="1:5" ht="30">
      <c r="A14" s="162">
        <v>1</v>
      </c>
      <c r="B14" s="30">
        <v>3</v>
      </c>
      <c r="C14" s="26">
        <v>2</v>
      </c>
      <c r="D14" s="166" t="s">
        <v>593</v>
      </c>
      <c r="E14" s="164" t="s">
        <v>594</v>
      </c>
    </row>
    <row r="15" spans="1:5" ht="25.5">
      <c r="A15" s="162">
        <v>1</v>
      </c>
      <c r="B15" s="30">
        <v>3</v>
      </c>
      <c r="C15" s="26">
        <v>3</v>
      </c>
      <c r="D15" s="166" t="s">
        <v>595</v>
      </c>
      <c r="E15" s="164" t="s">
        <v>596</v>
      </c>
    </row>
    <row r="16" spans="1:5">
      <c r="A16" s="162">
        <v>1</v>
      </c>
      <c r="B16" s="30">
        <v>3</v>
      </c>
      <c r="C16" s="26">
        <v>4</v>
      </c>
      <c r="D16" s="166" t="s">
        <v>597</v>
      </c>
      <c r="E16" s="164" t="s">
        <v>598</v>
      </c>
    </row>
    <row r="17" spans="1:5" ht="30">
      <c r="A17" s="162">
        <v>1</v>
      </c>
      <c r="B17" s="30">
        <v>3</v>
      </c>
      <c r="C17" s="26">
        <v>5</v>
      </c>
      <c r="D17" s="166" t="s">
        <v>599</v>
      </c>
      <c r="E17" s="164" t="s">
        <v>600</v>
      </c>
    </row>
    <row r="18" spans="1:5" ht="30">
      <c r="A18" s="162">
        <v>1</v>
      </c>
      <c r="B18" s="30">
        <v>3</v>
      </c>
      <c r="C18" s="26">
        <v>6</v>
      </c>
      <c r="D18" s="166" t="s">
        <v>601</v>
      </c>
      <c r="E18" s="164" t="s">
        <v>602</v>
      </c>
    </row>
    <row r="19" spans="1:5">
      <c r="A19" s="162">
        <v>1</v>
      </c>
      <c r="B19" s="30">
        <v>3</v>
      </c>
      <c r="C19" s="26">
        <v>7</v>
      </c>
      <c r="D19" s="166" t="s">
        <v>603</v>
      </c>
      <c r="E19" s="164" t="s">
        <v>604</v>
      </c>
    </row>
    <row r="20" spans="1:5">
      <c r="A20" s="162">
        <v>1</v>
      </c>
      <c r="B20" s="30">
        <v>3</v>
      </c>
      <c r="C20" s="26">
        <v>8</v>
      </c>
      <c r="D20" s="166" t="s">
        <v>605</v>
      </c>
      <c r="E20" s="164" t="s">
        <v>606</v>
      </c>
    </row>
    <row r="21" spans="1:5" ht="30">
      <c r="A21" s="162">
        <v>1</v>
      </c>
      <c r="B21" s="30">
        <v>3</v>
      </c>
      <c r="C21" s="26">
        <v>9</v>
      </c>
      <c r="D21" s="166" t="s">
        <v>120</v>
      </c>
      <c r="E21" s="164" t="s">
        <v>607</v>
      </c>
    </row>
    <row r="22" spans="1:5" ht="30">
      <c r="A22" s="162">
        <v>1</v>
      </c>
      <c r="B22" s="30">
        <v>4</v>
      </c>
      <c r="C22" s="26">
        <v>0</v>
      </c>
      <c r="D22" s="27" t="s">
        <v>608</v>
      </c>
      <c r="E22" s="164" t="s">
        <v>609</v>
      </c>
    </row>
    <row r="23" spans="1:5" ht="30">
      <c r="A23" s="162">
        <v>1</v>
      </c>
      <c r="B23" s="30">
        <v>4</v>
      </c>
      <c r="C23" s="26">
        <v>1</v>
      </c>
      <c r="D23" s="27" t="s">
        <v>610</v>
      </c>
      <c r="E23" s="164" t="s">
        <v>611</v>
      </c>
    </row>
    <row r="24" spans="1:5" ht="30">
      <c r="A24" s="162">
        <v>1</v>
      </c>
      <c r="B24" s="30">
        <v>5</v>
      </c>
      <c r="C24" s="26">
        <v>0</v>
      </c>
      <c r="D24" s="27" t="s">
        <v>612</v>
      </c>
      <c r="E24" s="164" t="s">
        <v>613</v>
      </c>
    </row>
    <row r="25" spans="1:5" ht="45">
      <c r="A25" s="162">
        <v>1</v>
      </c>
      <c r="B25" s="30">
        <v>5</v>
      </c>
      <c r="C25" s="26">
        <v>1</v>
      </c>
      <c r="D25" s="27" t="s">
        <v>614</v>
      </c>
      <c r="E25" s="164" t="s">
        <v>615</v>
      </c>
    </row>
    <row r="26" spans="1:5" ht="60">
      <c r="A26" s="162">
        <v>1</v>
      </c>
      <c r="B26" s="30">
        <v>5</v>
      </c>
      <c r="C26" s="26">
        <v>2</v>
      </c>
      <c r="D26" s="27" t="s">
        <v>616</v>
      </c>
      <c r="E26" s="164" t="s">
        <v>617</v>
      </c>
    </row>
    <row r="27" spans="1:5" ht="30">
      <c r="A27" s="162">
        <v>1</v>
      </c>
      <c r="B27" s="30">
        <v>6</v>
      </c>
      <c r="C27" s="26">
        <v>0</v>
      </c>
      <c r="D27" s="27" t="s">
        <v>618</v>
      </c>
      <c r="E27" s="164" t="s">
        <v>619</v>
      </c>
    </row>
    <row r="28" spans="1:5">
      <c r="A28" s="162">
        <v>1</v>
      </c>
      <c r="B28" s="30">
        <v>6</v>
      </c>
      <c r="C28" s="26">
        <v>1</v>
      </c>
      <c r="D28" s="27" t="s">
        <v>620</v>
      </c>
      <c r="E28" s="164" t="s">
        <v>621</v>
      </c>
    </row>
    <row r="29" spans="1:5">
      <c r="A29" s="162">
        <v>1</v>
      </c>
      <c r="B29" s="30">
        <v>6</v>
      </c>
      <c r="C29" s="26">
        <v>2</v>
      </c>
      <c r="D29" s="27" t="s">
        <v>622</v>
      </c>
      <c r="E29" s="164" t="s">
        <v>623</v>
      </c>
    </row>
    <row r="30" spans="1:5" ht="38.25">
      <c r="A30" s="162">
        <v>1</v>
      </c>
      <c r="B30" s="30">
        <v>6</v>
      </c>
      <c r="C30" s="26">
        <v>3</v>
      </c>
      <c r="D30" s="27" t="s">
        <v>624</v>
      </c>
      <c r="E30" s="164" t="s">
        <v>625</v>
      </c>
    </row>
    <row r="31" spans="1:5" ht="75">
      <c r="A31" s="162">
        <v>1</v>
      </c>
      <c r="B31" s="30">
        <v>7</v>
      </c>
      <c r="C31" s="26">
        <v>0</v>
      </c>
      <c r="D31" s="27" t="s">
        <v>626</v>
      </c>
      <c r="E31" s="164" t="s">
        <v>627</v>
      </c>
    </row>
    <row r="32" spans="1:5" ht="30">
      <c r="A32" s="162">
        <v>1</v>
      </c>
      <c r="B32" s="30">
        <v>7</v>
      </c>
      <c r="C32" s="26">
        <v>1</v>
      </c>
      <c r="D32" s="27" t="s">
        <v>628</v>
      </c>
      <c r="E32" s="164" t="s">
        <v>629</v>
      </c>
    </row>
    <row r="33" spans="1:5" ht="30">
      <c r="A33" s="162">
        <v>1</v>
      </c>
      <c r="B33" s="30">
        <v>7</v>
      </c>
      <c r="C33" s="26">
        <v>2</v>
      </c>
      <c r="D33" s="27" t="s">
        <v>630</v>
      </c>
      <c r="E33" s="164" t="s">
        <v>631</v>
      </c>
    </row>
    <row r="34" spans="1:5" ht="30">
      <c r="A34" s="162">
        <v>1</v>
      </c>
      <c r="B34" s="30">
        <v>7</v>
      </c>
      <c r="C34" s="26">
        <v>3</v>
      </c>
      <c r="D34" s="27" t="s">
        <v>632</v>
      </c>
      <c r="E34" s="164" t="s">
        <v>633</v>
      </c>
    </row>
    <row r="35" spans="1:5" ht="25.5">
      <c r="A35" s="162">
        <v>1</v>
      </c>
      <c r="B35" s="30">
        <v>7</v>
      </c>
      <c r="C35" s="26">
        <v>4</v>
      </c>
      <c r="D35" s="27" t="s">
        <v>634</v>
      </c>
      <c r="E35" s="164" t="s">
        <v>635</v>
      </c>
    </row>
    <row r="36" spans="1:5" ht="71.25" customHeight="1">
      <c r="A36" s="162">
        <v>1</v>
      </c>
      <c r="B36" s="30">
        <v>8</v>
      </c>
      <c r="C36" s="26">
        <v>0</v>
      </c>
      <c r="D36" s="27" t="s">
        <v>316</v>
      </c>
      <c r="E36" s="164" t="s">
        <v>636</v>
      </c>
    </row>
    <row r="37" spans="1:5" ht="60">
      <c r="A37" s="162">
        <v>1</v>
      </c>
      <c r="B37" s="30">
        <v>8</v>
      </c>
      <c r="C37" s="26">
        <v>1</v>
      </c>
      <c r="D37" s="27" t="s">
        <v>875</v>
      </c>
      <c r="E37" s="164" t="s">
        <v>637</v>
      </c>
    </row>
    <row r="38" spans="1:5">
      <c r="A38" s="162">
        <v>1</v>
      </c>
      <c r="B38" s="30">
        <v>8</v>
      </c>
      <c r="C38" s="26">
        <v>2</v>
      </c>
      <c r="D38" s="27" t="s">
        <v>638</v>
      </c>
      <c r="E38" s="164" t="s">
        <v>639</v>
      </c>
    </row>
    <row r="39" spans="1:5" ht="30">
      <c r="A39" s="162">
        <v>1</v>
      </c>
      <c r="B39" s="30">
        <v>8</v>
      </c>
      <c r="C39" s="26">
        <v>3</v>
      </c>
      <c r="D39" s="27" t="s">
        <v>640</v>
      </c>
      <c r="E39" s="164" t="s">
        <v>641</v>
      </c>
    </row>
    <row r="40" spans="1:5" ht="30">
      <c r="A40" s="162">
        <v>1</v>
      </c>
      <c r="B40" s="30">
        <v>8</v>
      </c>
      <c r="C40" s="26">
        <v>4</v>
      </c>
      <c r="D40" s="27" t="s">
        <v>642</v>
      </c>
      <c r="E40" s="164" t="s">
        <v>643</v>
      </c>
    </row>
    <row r="41" spans="1:5">
      <c r="A41" s="162">
        <v>1</v>
      </c>
      <c r="B41" s="30">
        <v>8</v>
      </c>
      <c r="C41" s="26">
        <v>5</v>
      </c>
      <c r="D41" s="27" t="s">
        <v>120</v>
      </c>
      <c r="E41" s="164" t="s">
        <v>644</v>
      </c>
    </row>
    <row r="42" spans="1:5" ht="45">
      <c r="A42" s="162">
        <v>2</v>
      </c>
      <c r="B42" s="30">
        <v>0</v>
      </c>
      <c r="C42" s="26">
        <v>0</v>
      </c>
      <c r="D42" s="28" t="s">
        <v>645</v>
      </c>
      <c r="E42" s="163" t="s">
        <v>646</v>
      </c>
    </row>
    <row r="43" spans="1:5" ht="75">
      <c r="A43" s="162">
        <v>2</v>
      </c>
      <c r="B43" s="30">
        <v>2</v>
      </c>
      <c r="C43" s="26">
        <v>6</v>
      </c>
      <c r="D43" s="27" t="s">
        <v>647</v>
      </c>
      <c r="E43" s="164" t="s">
        <v>648</v>
      </c>
    </row>
    <row r="44" spans="1:5" ht="45">
      <c r="A44" s="162">
        <v>2</v>
      </c>
      <c r="B44" s="30">
        <v>2</v>
      </c>
      <c r="C44" s="26">
        <v>7</v>
      </c>
      <c r="D44" s="27" t="s">
        <v>649</v>
      </c>
      <c r="E44" s="164" t="s">
        <v>650</v>
      </c>
    </row>
    <row r="45" spans="1:5" ht="75">
      <c r="A45" s="162">
        <v>2</v>
      </c>
      <c r="B45" s="30">
        <v>3</v>
      </c>
      <c r="C45" s="26">
        <v>0</v>
      </c>
      <c r="D45" s="27" t="s">
        <v>651</v>
      </c>
      <c r="E45" s="164" t="s">
        <v>652</v>
      </c>
    </row>
    <row r="46" spans="1:5" ht="45">
      <c r="A46" s="162">
        <v>2</v>
      </c>
      <c r="B46" s="30">
        <v>3</v>
      </c>
      <c r="C46" s="26">
        <v>1</v>
      </c>
      <c r="D46" s="27" t="s">
        <v>653</v>
      </c>
      <c r="E46" s="164" t="s">
        <v>654</v>
      </c>
    </row>
    <row r="47" spans="1:5" ht="30">
      <c r="A47" s="162">
        <v>2</v>
      </c>
      <c r="B47" s="30">
        <v>3</v>
      </c>
      <c r="C47" s="26">
        <v>2</v>
      </c>
      <c r="D47" s="27" t="s">
        <v>655</v>
      </c>
      <c r="E47" s="164" t="s">
        <v>656</v>
      </c>
    </row>
    <row r="48" spans="1:5" ht="30">
      <c r="A48" s="162">
        <v>2</v>
      </c>
      <c r="B48" s="30">
        <v>3</v>
      </c>
      <c r="C48" s="26">
        <v>3</v>
      </c>
      <c r="D48" s="27" t="s">
        <v>657</v>
      </c>
      <c r="E48" s="164" t="s">
        <v>658</v>
      </c>
    </row>
    <row r="49" spans="1:5" ht="60">
      <c r="A49" s="162">
        <v>2</v>
      </c>
      <c r="B49" s="30">
        <v>3</v>
      </c>
      <c r="C49" s="26">
        <v>4</v>
      </c>
      <c r="D49" s="27" t="s">
        <v>659</v>
      </c>
      <c r="E49" s="164" t="s">
        <v>660</v>
      </c>
    </row>
    <row r="50" spans="1:5" ht="45">
      <c r="A50" s="162">
        <v>2</v>
      </c>
      <c r="B50" s="30">
        <v>3</v>
      </c>
      <c r="C50" s="26">
        <v>5</v>
      </c>
      <c r="D50" s="27" t="s">
        <v>661</v>
      </c>
      <c r="E50" s="164" t="s">
        <v>662</v>
      </c>
    </row>
    <row r="51" spans="1:5" ht="36.75" customHeight="1">
      <c r="A51" s="162">
        <v>2</v>
      </c>
      <c r="B51" s="30">
        <v>4</v>
      </c>
      <c r="C51" s="26">
        <v>0</v>
      </c>
      <c r="D51" s="27" t="s">
        <v>663</v>
      </c>
      <c r="E51" s="164" t="s">
        <v>664</v>
      </c>
    </row>
    <row r="52" spans="1:5" ht="75" hidden="1">
      <c r="A52" s="162">
        <v>2</v>
      </c>
      <c r="B52" s="30">
        <v>4</v>
      </c>
      <c r="C52" s="26">
        <v>1</v>
      </c>
      <c r="D52" s="27" t="s">
        <v>665</v>
      </c>
      <c r="E52" s="164" t="s">
        <v>666</v>
      </c>
    </row>
    <row r="53" spans="1:5" ht="60" hidden="1">
      <c r="A53" s="162">
        <v>2</v>
      </c>
      <c r="B53" s="30">
        <v>4</v>
      </c>
      <c r="C53" s="26">
        <v>2</v>
      </c>
      <c r="D53" s="27" t="s">
        <v>667</v>
      </c>
      <c r="E53" s="164" t="s">
        <v>668</v>
      </c>
    </row>
    <row r="54" spans="1:5" ht="30" hidden="1">
      <c r="A54" s="162">
        <v>2</v>
      </c>
      <c r="B54" s="30">
        <v>4</v>
      </c>
      <c r="C54" s="26">
        <v>3</v>
      </c>
      <c r="D54" s="27" t="s">
        <v>669</v>
      </c>
      <c r="E54" s="164" t="s">
        <v>670</v>
      </c>
    </row>
    <row r="55" spans="1:5" ht="30" hidden="1">
      <c r="A55" s="162">
        <v>2</v>
      </c>
      <c r="B55" s="30">
        <v>4</v>
      </c>
      <c r="C55" s="26">
        <v>4</v>
      </c>
      <c r="D55" s="27" t="s">
        <v>671</v>
      </c>
      <c r="E55" s="164" t="s">
        <v>672</v>
      </c>
    </row>
    <row r="56" spans="1:5" ht="45">
      <c r="A56" s="162">
        <v>2</v>
      </c>
      <c r="B56" s="30">
        <v>5</v>
      </c>
      <c r="C56" s="26">
        <v>0</v>
      </c>
      <c r="D56" s="27" t="s">
        <v>673</v>
      </c>
      <c r="E56" s="164" t="s">
        <v>674</v>
      </c>
    </row>
    <row r="57" spans="1:5" ht="30">
      <c r="A57" s="162">
        <v>2</v>
      </c>
      <c r="B57" s="30">
        <v>5</v>
      </c>
      <c r="C57" s="26">
        <v>1</v>
      </c>
      <c r="D57" s="27" t="s">
        <v>675</v>
      </c>
      <c r="E57" s="164" t="s">
        <v>676</v>
      </c>
    </row>
    <row r="58" spans="1:5" ht="30" hidden="1">
      <c r="A58" s="162">
        <v>2</v>
      </c>
      <c r="B58" s="30">
        <v>5</v>
      </c>
      <c r="C58" s="26">
        <v>2</v>
      </c>
      <c r="D58" s="27" t="s">
        <v>677</v>
      </c>
      <c r="E58" s="164" t="s">
        <v>678</v>
      </c>
    </row>
    <row r="59" spans="1:5" ht="30" hidden="1">
      <c r="A59" s="162">
        <v>2</v>
      </c>
      <c r="B59" s="30">
        <v>5</v>
      </c>
      <c r="C59" s="26">
        <v>3</v>
      </c>
      <c r="D59" s="27" t="s">
        <v>679</v>
      </c>
      <c r="E59" s="164" t="s">
        <v>680</v>
      </c>
    </row>
    <row r="60" spans="1:5" ht="30" hidden="1">
      <c r="A60" s="162">
        <v>2</v>
      </c>
      <c r="B60" s="30">
        <v>5</v>
      </c>
      <c r="C60" s="26">
        <v>4</v>
      </c>
      <c r="D60" s="27" t="s">
        <v>681</v>
      </c>
      <c r="E60" s="164" t="s">
        <v>682</v>
      </c>
    </row>
    <row r="61" spans="1:5" ht="45" hidden="1">
      <c r="A61" s="162">
        <v>2</v>
      </c>
      <c r="B61" s="30">
        <v>5</v>
      </c>
      <c r="C61" s="26">
        <v>5</v>
      </c>
      <c r="D61" s="27" t="s">
        <v>683</v>
      </c>
      <c r="E61" s="164" t="s">
        <v>684</v>
      </c>
    </row>
    <row r="62" spans="1:5" ht="90">
      <c r="A62" s="162">
        <v>2</v>
      </c>
      <c r="B62" s="30">
        <v>5</v>
      </c>
      <c r="C62" s="26">
        <v>6</v>
      </c>
      <c r="D62" s="27" t="s">
        <v>685</v>
      </c>
      <c r="E62" s="164" t="s">
        <v>686</v>
      </c>
    </row>
    <row r="63" spans="1:5" ht="75">
      <c r="A63" s="162">
        <v>2</v>
      </c>
      <c r="B63" s="30">
        <v>6</v>
      </c>
      <c r="C63" s="26">
        <v>0</v>
      </c>
      <c r="D63" s="27" t="s">
        <v>687</v>
      </c>
      <c r="E63" s="164" t="s">
        <v>688</v>
      </c>
    </row>
    <row r="64" spans="1:5" ht="30" hidden="1">
      <c r="A64" s="162">
        <v>2</v>
      </c>
      <c r="B64" s="30">
        <v>6</v>
      </c>
      <c r="C64" s="26">
        <v>1</v>
      </c>
      <c r="D64" s="27" t="s">
        <v>689</v>
      </c>
      <c r="E64" s="164" t="s">
        <v>690</v>
      </c>
    </row>
    <row r="65" spans="1:5" ht="30" hidden="1">
      <c r="A65" s="162">
        <v>2</v>
      </c>
      <c r="B65" s="30">
        <v>6</v>
      </c>
      <c r="C65" s="26">
        <v>2</v>
      </c>
      <c r="D65" s="27" t="s">
        <v>691</v>
      </c>
      <c r="E65" s="164" t="s">
        <v>692</v>
      </c>
    </row>
    <row r="66" spans="1:5" ht="75" hidden="1">
      <c r="A66" s="162">
        <v>2</v>
      </c>
      <c r="B66" s="30">
        <v>6</v>
      </c>
      <c r="C66" s="26">
        <v>3</v>
      </c>
      <c r="D66" s="27" t="s">
        <v>693</v>
      </c>
      <c r="E66" s="164" t="s">
        <v>694</v>
      </c>
    </row>
    <row r="67" spans="1:5" ht="45" hidden="1">
      <c r="A67" s="162">
        <v>2</v>
      </c>
      <c r="B67" s="30">
        <v>6</v>
      </c>
      <c r="C67" s="26">
        <v>4</v>
      </c>
      <c r="D67" s="27" t="s">
        <v>695</v>
      </c>
      <c r="E67" s="164" t="s">
        <v>696</v>
      </c>
    </row>
    <row r="68" spans="1:5" ht="30">
      <c r="A68" s="162">
        <v>2</v>
      </c>
      <c r="B68" s="30">
        <v>6</v>
      </c>
      <c r="C68" s="26">
        <v>5</v>
      </c>
      <c r="D68" s="27" t="s">
        <v>697</v>
      </c>
      <c r="E68" s="164" t="s">
        <v>698</v>
      </c>
    </row>
    <row r="69" spans="1:5" ht="75">
      <c r="A69" s="162">
        <v>2</v>
      </c>
      <c r="B69" s="30">
        <v>6</v>
      </c>
      <c r="C69" s="26">
        <v>6</v>
      </c>
      <c r="D69" s="27" t="s">
        <v>699</v>
      </c>
      <c r="E69" s="164" t="s">
        <v>700</v>
      </c>
    </row>
    <row r="70" spans="1:5">
      <c r="A70" s="162">
        <v>2</v>
      </c>
      <c r="B70" s="30">
        <v>6</v>
      </c>
      <c r="C70" s="26">
        <v>7</v>
      </c>
      <c r="D70" s="27" t="s">
        <v>701</v>
      </c>
      <c r="E70" s="164" t="s">
        <v>702</v>
      </c>
    </row>
    <row r="71" spans="1:5" ht="45">
      <c r="A71" s="162">
        <v>2</v>
      </c>
      <c r="B71" s="30">
        <v>6</v>
      </c>
      <c r="C71" s="26">
        <v>8</v>
      </c>
      <c r="D71" s="27" t="s">
        <v>703</v>
      </c>
      <c r="E71" s="164" t="s">
        <v>704</v>
      </c>
    </row>
    <row r="72" spans="1:5" ht="75">
      <c r="A72" s="162">
        <v>2</v>
      </c>
      <c r="B72" s="30">
        <v>6</v>
      </c>
      <c r="C72" s="26">
        <v>9</v>
      </c>
      <c r="D72" s="27" t="s">
        <v>705</v>
      </c>
      <c r="E72" s="164" t="s">
        <v>706</v>
      </c>
    </row>
    <row r="73" spans="1:5">
      <c r="A73" s="162">
        <v>2</v>
      </c>
      <c r="B73" s="30">
        <v>7</v>
      </c>
      <c r="C73" s="26">
        <v>0</v>
      </c>
      <c r="D73" s="27" t="s">
        <v>707</v>
      </c>
      <c r="E73" s="164" t="s">
        <v>708</v>
      </c>
    </row>
    <row r="74" spans="1:5">
      <c r="A74" s="167">
        <v>2</v>
      </c>
      <c r="B74" s="168">
        <v>7</v>
      </c>
      <c r="C74" s="169">
        <v>1</v>
      </c>
      <c r="D74" s="170" t="s">
        <v>709</v>
      </c>
      <c r="E74" s="171" t="s">
        <v>710</v>
      </c>
    </row>
    <row r="75" spans="1:5" ht="45" hidden="1">
      <c r="A75" s="33">
        <v>3</v>
      </c>
      <c r="B75" s="33">
        <v>0</v>
      </c>
      <c r="C75" s="34">
        <v>0</v>
      </c>
      <c r="D75" s="36" t="s">
        <v>711</v>
      </c>
      <c r="E75" s="31" t="s">
        <v>712</v>
      </c>
    </row>
    <row r="76" spans="1:5" ht="105" hidden="1">
      <c r="A76" s="33">
        <v>3</v>
      </c>
      <c r="B76" s="33">
        <v>1</v>
      </c>
      <c r="C76" s="34">
        <v>0</v>
      </c>
      <c r="D76" s="35" t="s">
        <v>713</v>
      </c>
      <c r="E76" s="32" t="s">
        <v>714</v>
      </c>
    </row>
    <row r="77" spans="1:5" ht="75" hidden="1">
      <c r="A77" s="33">
        <v>3</v>
      </c>
      <c r="B77" s="33">
        <v>1</v>
      </c>
      <c r="C77" s="34">
        <v>1</v>
      </c>
      <c r="D77" s="35" t="s">
        <v>715</v>
      </c>
      <c r="E77" s="32" t="s">
        <v>716</v>
      </c>
    </row>
    <row r="78" spans="1:5" ht="90" hidden="1">
      <c r="A78" s="33">
        <v>3</v>
      </c>
      <c r="B78" s="33">
        <v>1</v>
      </c>
      <c r="C78" s="34">
        <v>2</v>
      </c>
      <c r="D78" s="35" t="s">
        <v>717</v>
      </c>
      <c r="E78" s="32" t="s">
        <v>718</v>
      </c>
    </row>
    <row r="79" spans="1:5" ht="30" hidden="1">
      <c r="A79" s="33">
        <v>3</v>
      </c>
      <c r="B79" s="33">
        <v>2</v>
      </c>
      <c r="C79" s="34">
        <v>0</v>
      </c>
      <c r="D79" s="35" t="s">
        <v>719</v>
      </c>
      <c r="E79" s="32" t="s">
        <v>720</v>
      </c>
    </row>
    <row r="80" spans="1:5" ht="45" hidden="1">
      <c r="A80" s="33">
        <v>3</v>
      </c>
      <c r="B80" s="33">
        <v>2</v>
      </c>
      <c r="C80" s="34">
        <v>1</v>
      </c>
      <c r="D80" s="35" t="s">
        <v>721</v>
      </c>
      <c r="E80" s="32" t="s">
        <v>722</v>
      </c>
    </row>
    <row r="81" spans="1:5" ht="60" hidden="1">
      <c r="A81" s="33">
        <v>3</v>
      </c>
      <c r="B81" s="33">
        <v>2</v>
      </c>
      <c r="C81" s="34">
        <v>2</v>
      </c>
      <c r="D81" s="35" t="s">
        <v>723</v>
      </c>
      <c r="E81" s="32" t="s">
        <v>724</v>
      </c>
    </row>
    <row r="82" spans="1:5" ht="75" hidden="1">
      <c r="A82" s="33">
        <v>3</v>
      </c>
      <c r="B82" s="33">
        <v>2</v>
      </c>
      <c r="C82" s="34">
        <v>3</v>
      </c>
      <c r="D82" s="35" t="s">
        <v>725</v>
      </c>
      <c r="E82" s="32" t="s">
        <v>726</v>
      </c>
    </row>
    <row r="83" spans="1:5" ht="30" hidden="1">
      <c r="A83" s="33">
        <v>3</v>
      </c>
      <c r="B83" s="33">
        <v>2</v>
      </c>
      <c r="C83" s="34">
        <v>4</v>
      </c>
      <c r="D83" s="35" t="s">
        <v>727</v>
      </c>
      <c r="E83" s="32" t="s">
        <v>728</v>
      </c>
    </row>
    <row r="84" spans="1:5" hidden="1">
      <c r="A84" s="33">
        <v>3</v>
      </c>
      <c r="B84" s="33">
        <v>2</v>
      </c>
      <c r="C84" s="34">
        <v>5</v>
      </c>
      <c r="D84" s="35" t="s">
        <v>729</v>
      </c>
      <c r="E84" s="32" t="s">
        <v>730</v>
      </c>
    </row>
    <row r="85" spans="1:5" ht="25.5" hidden="1">
      <c r="A85" s="33">
        <v>3</v>
      </c>
      <c r="B85" s="33">
        <v>2</v>
      </c>
      <c r="C85" s="34">
        <v>6</v>
      </c>
      <c r="D85" s="35" t="s">
        <v>731</v>
      </c>
      <c r="E85" s="32" t="s">
        <v>732</v>
      </c>
    </row>
    <row r="86" spans="1:5" ht="45" hidden="1">
      <c r="A86" s="33">
        <v>3</v>
      </c>
      <c r="B86" s="33">
        <v>3</v>
      </c>
      <c r="C86" s="34">
        <v>0</v>
      </c>
      <c r="D86" s="35" t="s">
        <v>733</v>
      </c>
      <c r="E86" s="32" t="s">
        <v>734</v>
      </c>
    </row>
    <row r="87" spans="1:5" ht="90" hidden="1">
      <c r="A87" s="33">
        <v>3</v>
      </c>
      <c r="B87" s="33">
        <v>3</v>
      </c>
      <c r="C87" s="34">
        <v>1</v>
      </c>
      <c r="D87" s="35" t="s">
        <v>735</v>
      </c>
      <c r="E87" s="32" t="s">
        <v>736</v>
      </c>
    </row>
    <row r="88" spans="1:5" ht="60" hidden="1">
      <c r="A88" s="33">
        <v>3</v>
      </c>
      <c r="B88" s="33">
        <v>3</v>
      </c>
      <c r="C88" s="34">
        <v>2</v>
      </c>
      <c r="D88" s="35" t="s">
        <v>737</v>
      </c>
      <c r="E88" s="32" t="s">
        <v>738</v>
      </c>
    </row>
    <row r="89" spans="1:5" ht="75" hidden="1">
      <c r="A89" s="33">
        <v>3</v>
      </c>
      <c r="B89" s="33">
        <v>3</v>
      </c>
      <c r="C89" s="34">
        <v>3</v>
      </c>
      <c r="D89" s="35" t="s">
        <v>739</v>
      </c>
      <c r="E89" s="32" t="s">
        <v>740</v>
      </c>
    </row>
    <row r="90" spans="1:5" ht="45" hidden="1">
      <c r="A90" s="33">
        <v>3</v>
      </c>
      <c r="B90" s="33">
        <v>3</v>
      </c>
      <c r="C90" s="34">
        <v>4</v>
      </c>
      <c r="D90" s="35" t="s">
        <v>741</v>
      </c>
      <c r="E90" s="32" t="s">
        <v>742</v>
      </c>
    </row>
    <row r="91" spans="1:5" ht="45" hidden="1">
      <c r="A91" s="33">
        <v>3</v>
      </c>
      <c r="B91" s="33">
        <v>3</v>
      </c>
      <c r="C91" s="34">
        <v>5</v>
      </c>
      <c r="D91" s="35" t="s">
        <v>743</v>
      </c>
      <c r="E91" s="32" t="s">
        <v>744</v>
      </c>
    </row>
    <row r="92" spans="1:5" ht="60" hidden="1">
      <c r="A92" s="33">
        <v>3</v>
      </c>
      <c r="B92" s="33">
        <v>3</v>
      </c>
      <c r="C92" s="34">
        <v>6</v>
      </c>
      <c r="D92" s="35" t="s">
        <v>745</v>
      </c>
      <c r="E92" s="32" t="s">
        <v>746</v>
      </c>
    </row>
    <row r="93" spans="1:5" ht="60" hidden="1">
      <c r="A93" s="33">
        <v>3</v>
      </c>
      <c r="B93" s="33">
        <v>4</v>
      </c>
      <c r="C93" s="34">
        <v>0</v>
      </c>
      <c r="D93" s="35" t="s">
        <v>747</v>
      </c>
      <c r="E93" s="32" t="s">
        <v>748</v>
      </c>
    </row>
    <row r="94" spans="1:5" ht="60" hidden="1">
      <c r="A94" s="33">
        <v>3</v>
      </c>
      <c r="B94" s="33">
        <v>4</v>
      </c>
      <c r="C94" s="34">
        <v>1</v>
      </c>
      <c r="D94" s="35" t="s">
        <v>749</v>
      </c>
      <c r="E94" s="32" t="s">
        <v>750</v>
      </c>
    </row>
    <row r="95" spans="1:5" ht="45" hidden="1">
      <c r="A95" s="33">
        <v>3</v>
      </c>
      <c r="B95" s="33">
        <v>4</v>
      </c>
      <c r="C95" s="34">
        <v>2</v>
      </c>
      <c r="D95" s="35" t="s">
        <v>751</v>
      </c>
      <c r="E95" s="32" t="s">
        <v>752</v>
      </c>
    </row>
    <row r="96" spans="1:5" ht="30" hidden="1">
      <c r="A96" s="33">
        <v>3</v>
      </c>
      <c r="B96" s="33">
        <v>4</v>
      </c>
      <c r="C96" s="34">
        <v>3</v>
      </c>
      <c r="D96" s="35" t="s">
        <v>753</v>
      </c>
      <c r="E96" s="32" t="s">
        <v>754</v>
      </c>
    </row>
    <row r="97" spans="1:5" ht="45" hidden="1">
      <c r="A97" s="33">
        <v>3</v>
      </c>
      <c r="B97" s="33">
        <v>5</v>
      </c>
      <c r="C97" s="34">
        <v>0</v>
      </c>
      <c r="D97" s="35" t="s">
        <v>755</v>
      </c>
      <c r="E97" s="32" t="s">
        <v>756</v>
      </c>
    </row>
    <row r="98" spans="1:5" ht="75" hidden="1">
      <c r="A98" s="33">
        <v>3</v>
      </c>
      <c r="B98" s="33">
        <v>5</v>
      </c>
      <c r="C98" s="34">
        <v>1</v>
      </c>
      <c r="D98" s="35" t="s">
        <v>757</v>
      </c>
      <c r="E98" s="32" t="s">
        <v>758</v>
      </c>
    </row>
    <row r="99" spans="1:5" ht="60" hidden="1">
      <c r="A99" s="33">
        <v>3</v>
      </c>
      <c r="B99" s="33">
        <v>5</v>
      </c>
      <c r="C99" s="34">
        <v>2</v>
      </c>
      <c r="D99" s="35" t="s">
        <v>759</v>
      </c>
      <c r="E99" s="32" t="s">
        <v>760</v>
      </c>
    </row>
    <row r="100" spans="1:5" ht="60" hidden="1">
      <c r="A100" s="33">
        <v>3</v>
      </c>
      <c r="B100" s="33">
        <v>5</v>
      </c>
      <c r="C100" s="34">
        <v>3</v>
      </c>
      <c r="D100" s="35" t="s">
        <v>761</v>
      </c>
      <c r="E100" s="32" t="s">
        <v>762</v>
      </c>
    </row>
    <row r="101" spans="1:5" ht="60" hidden="1">
      <c r="A101" s="33">
        <v>3</v>
      </c>
      <c r="B101" s="33">
        <v>5</v>
      </c>
      <c r="C101" s="34">
        <v>4</v>
      </c>
      <c r="D101" s="35" t="s">
        <v>763</v>
      </c>
      <c r="E101" s="32" t="s">
        <v>764</v>
      </c>
    </row>
    <row r="102" spans="1:5" ht="60" hidden="1">
      <c r="A102" s="33">
        <v>3</v>
      </c>
      <c r="B102" s="33">
        <v>5</v>
      </c>
      <c r="C102" s="34">
        <v>5</v>
      </c>
      <c r="D102" s="35" t="s">
        <v>765</v>
      </c>
      <c r="E102" s="32" t="s">
        <v>766</v>
      </c>
    </row>
    <row r="103" spans="1:5" ht="25.5" hidden="1">
      <c r="A103" s="33">
        <v>3</v>
      </c>
      <c r="B103" s="33">
        <v>5</v>
      </c>
      <c r="C103" s="34">
        <v>6</v>
      </c>
      <c r="D103" s="35" t="s">
        <v>767</v>
      </c>
      <c r="E103" s="32" t="s">
        <v>768</v>
      </c>
    </row>
    <row r="104" spans="1:5" ht="45" hidden="1">
      <c r="A104" s="33">
        <v>3</v>
      </c>
      <c r="B104" s="33">
        <v>6</v>
      </c>
      <c r="C104" s="34">
        <v>0</v>
      </c>
      <c r="D104" s="35" t="s">
        <v>769</v>
      </c>
      <c r="E104" s="32" t="s">
        <v>770</v>
      </c>
    </row>
    <row r="105" spans="1:5" ht="45" hidden="1">
      <c r="A105" s="33">
        <v>3</v>
      </c>
      <c r="B105" s="33">
        <v>6</v>
      </c>
      <c r="C105" s="34">
        <v>1</v>
      </c>
      <c r="D105" s="35" t="s">
        <v>771</v>
      </c>
      <c r="E105" s="32" t="s">
        <v>772</v>
      </c>
    </row>
    <row r="106" spans="1:5" ht="45" hidden="1">
      <c r="A106" s="33">
        <v>3</v>
      </c>
      <c r="B106" s="33">
        <v>7</v>
      </c>
      <c r="C106" s="34">
        <v>0</v>
      </c>
      <c r="D106" s="35" t="s">
        <v>773</v>
      </c>
      <c r="E106" s="32" t="s">
        <v>774</v>
      </c>
    </row>
    <row r="107" spans="1:5" ht="30" hidden="1">
      <c r="A107" s="33">
        <v>3</v>
      </c>
      <c r="B107" s="33">
        <v>7</v>
      </c>
      <c r="C107" s="34">
        <v>1</v>
      </c>
      <c r="D107" s="35" t="s">
        <v>775</v>
      </c>
      <c r="E107" s="32" t="s">
        <v>776</v>
      </c>
    </row>
    <row r="108" spans="1:5" ht="45" hidden="1">
      <c r="A108" s="33">
        <v>3</v>
      </c>
      <c r="B108" s="33">
        <v>7</v>
      </c>
      <c r="C108" s="34">
        <v>2</v>
      </c>
      <c r="D108" s="35" t="s">
        <v>777</v>
      </c>
      <c r="E108" s="32" t="s">
        <v>778</v>
      </c>
    </row>
    <row r="109" spans="1:5" ht="30" hidden="1">
      <c r="A109" s="33">
        <v>3</v>
      </c>
      <c r="B109" s="33">
        <v>8</v>
      </c>
      <c r="C109" s="34">
        <v>0</v>
      </c>
      <c r="D109" s="35" t="s">
        <v>779</v>
      </c>
      <c r="E109" s="32" t="s">
        <v>780</v>
      </c>
    </row>
    <row r="110" spans="1:5" ht="60" hidden="1">
      <c r="A110" s="33">
        <v>3</v>
      </c>
      <c r="B110" s="33">
        <v>8</v>
      </c>
      <c r="C110" s="34">
        <v>1</v>
      </c>
      <c r="D110" s="35" t="s">
        <v>781</v>
      </c>
      <c r="E110" s="32" t="s">
        <v>782</v>
      </c>
    </row>
    <row r="111" spans="1:5" ht="75" hidden="1">
      <c r="A111" s="33">
        <v>3</v>
      </c>
      <c r="B111" s="33">
        <v>8</v>
      </c>
      <c r="C111" s="34">
        <v>2</v>
      </c>
      <c r="D111" s="35" t="s">
        <v>783</v>
      </c>
      <c r="E111" s="32" t="s">
        <v>784</v>
      </c>
    </row>
    <row r="112" spans="1:5" ht="45" hidden="1">
      <c r="A112" s="33">
        <v>3</v>
      </c>
      <c r="B112" s="33">
        <v>8</v>
      </c>
      <c r="C112" s="34">
        <v>3</v>
      </c>
      <c r="D112" s="35" t="s">
        <v>785</v>
      </c>
      <c r="E112" s="32" t="s">
        <v>786</v>
      </c>
    </row>
    <row r="113" spans="1:5" ht="45" hidden="1">
      <c r="A113" s="33">
        <v>3</v>
      </c>
      <c r="B113" s="33">
        <v>8</v>
      </c>
      <c r="C113" s="34">
        <v>4</v>
      </c>
      <c r="D113" s="35" t="s">
        <v>787</v>
      </c>
      <c r="E113" s="32" t="s">
        <v>788</v>
      </c>
    </row>
    <row r="114" spans="1:5" ht="30" hidden="1">
      <c r="A114" s="33">
        <v>3</v>
      </c>
      <c r="B114" s="33">
        <v>9</v>
      </c>
      <c r="C114" s="34">
        <v>0</v>
      </c>
      <c r="D114" s="35" t="s">
        <v>789</v>
      </c>
      <c r="E114" s="32" t="s">
        <v>790</v>
      </c>
    </row>
    <row r="115" spans="1:5" ht="105" hidden="1">
      <c r="A115" s="33">
        <v>3</v>
      </c>
      <c r="B115" s="33">
        <v>9</v>
      </c>
      <c r="C115" s="34">
        <v>1</v>
      </c>
      <c r="D115" s="35" t="s">
        <v>791</v>
      </c>
      <c r="E115" s="32" t="s">
        <v>792</v>
      </c>
    </row>
    <row r="116" spans="1:5" hidden="1">
      <c r="A116" s="33">
        <v>3</v>
      </c>
      <c r="B116" s="33">
        <v>9</v>
      </c>
      <c r="C116" s="34">
        <v>2</v>
      </c>
      <c r="D116" s="35" t="s">
        <v>793</v>
      </c>
      <c r="E116" s="32" t="s">
        <v>794</v>
      </c>
    </row>
    <row r="117" spans="1:5" hidden="1">
      <c r="A117" s="33">
        <v>3</v>
      </c>
      <c r="B117" s="33">
        <v>9</v>
      </c>
      <c r="C117" s="34">
        <v>3</v>
      </c>
      <c r="D117" s="35" t="s">
        <v>795</v>
      </c>
      <c r="E117" s="32" t="s">
        <v>796</v>
      </c>
    </row>
    <row r="118" spans="1:5" ht="45" hidden="1">
      <c r="A118" s="33">
        <v>4</v>
      </c>
      <c r="B118" s="33">
        <v>0</v>
      </c>
      <c r="C118" s="34">
        <v>0</v>
      </c>
      <c r="D118" s="36" t="s">
        <v>797</v>
      </c>
      <c r="E118" s="31" t="s">
        <v>798</v>
      </c>
    </row>
    <row r="119" spans="1:5" ht="45" hidden="1">
      <c r="A119" s="33">
        <v>4</v>
      </c>
      <c r="B119" s="33">
        <v>1</v>
      </c>
      <c r="C119" s="34">
        <v>0</v>
      </c>
      <c r="D119" s="35" t="s">
        <v>799</v>
      </c>
      <c r="E119" s="32" t="s">
        <v>800</v>
      </c>
    </row>
    <row r="120" spans="1:5" ht="30" hidden="1">
      <c r="A120" s="33">
        <v>4</v>
      </c>
      <c r="B120" s="33">
        <v>1</v>
      </c>
      <c r="C120" s="34">
        <v>1</v>
      </c>
      <c r="D120" s="35" t="s">
        <v>801</v>
      </c>
      <c r="E120" s="32" t="s">
        <v>802</v>
      </c>
    </row>
    <row r="121" spans="1:5" hidden="1">
      <c r="A121" s="33">
        <v>4</v>
      </c>
      <c r="B121" s="33">
        <v>1</v>
      </c>
      <c r="C121" s="34">
        <v>2</v>
      </c>
      <c r="D121" s="35" t="s">
        <v>803</v>
      </c>
      <c r="E121" s="32" t="s">
        <v>804</v>
      </c>
    </row>
    <row r="122" spans="1:5" ht="63.75" hidden="1">
      <c r="A122" s="33">
        <v>4</v>
      </c>
      <c r="B122" s="33">
        <v>2</v>
      </c>
      <c r="C122" s="34">
        <v>0</v>
      </c>
      <c r="D122" s="35" t="s">
        <v>805</v>
      </c>
      <c r="E122" s="32" t="s">
        <v>806</v>
      </c>
    </row>
    <row r="123" spans="1:5" ht="25.5" hidden="1">
      <c r="A123" s="33">
        <v>4</v>
      </c>
      <c r="B123" s="33">
        <v>2</v>
      </c>
      <c r="C123" s="34">
        <v>1</v>
      </c>
      <c r="D123" s="35" t="s">
        <v>807</v>
      </c>
      <c r="E123" s="32" t="s">
        <v>808</v>
      </c>
    </row>
    <row r="124" spans="1:5" ht="38.25" hidden="1">
      <c r="A124" s="33">
        <v>4</v>
      </c>
      <c r="B124" s="33">
        <v>2</v>
      </c>
      <c r="C124" s="34">
        <v>2</v>
      </c>
      <c r="D124" s="35" t="s">
        <v>809</v>
      </c>
      <c r="E124" s="32" t="s">
        <v>810</v>
      </c>
    </row>
    <row r="125" spans="1:5" ht="45" hidden="1">
      <c r="A125" s="33">
        <v>4</v>
      </c>
      <c r="B125" s="33">
        <v>2</v>
      </c>
      <c r="C125" s="34">
        <v>3</v>
      </c>
      <c r="D125" s="35" t="s">
        <v>811</v>
      </c>
      <c r="E125" s="32" t="s">
        <v>812</v>
      </c>
    </row>
    <row r="126" spans="1:5" ht="30" hidden="1">
      <c r="A126" s="33">
        <v>4</v>
      </c>
      <c r="B126" s="33">
        <v>3</v>
      </c>
      <c r="C126" s="34">
        <v>0</v>
      </c>
      <c r="D126" s="35" t="s">
        <v>813</v>
      </c>
      <c r="E126" s="32" t="s">
        <v>814</v>
      </c>
    </row>
    <row r="127" spans="1:5" ht="30" hidden="1">
      <c r="A127" s="33">
        <v>4</v>
      </c>
      <c r="B127" s="33">
        <v>3</v>
      </c>
      <c r="C127" s="34">
        <v>1</v>
      </c>
      <c r="D127" s="35" t="s">
        <v>815</v>
      </c>
      <c r="E127" s="32" t="s">
        <v>816</v>
      </c>
    </row>
    <row r="128" spans="1:5" hidden="1">
      <c r="A128" s="33">
        <v>4</v>
      </c>
      <c r="B128" s="33">
        <v>3</v>
      </c>
      <c r="C128" s="34">
        <v>2</v>
      </c>
      <c r="D128" s="35" t="s">
        <v>817</v>
      </c>
      <c r="E128" s="32" t="s">
        <v>818</v>
      </c>
    </row>
    <row r="129" spans="1:5" hidden="1">
      <c r="A129" s="33">
        <v>4</v>
      </c>
      <c r="B129" s="33">
        <v>3</v>
      </c>
      <c r="C129" s="34">
        <v>3</v>
      </c>
      <c r="D129" s="35" t="s">
        <v>819</v>
      </c>
      <c r="E129" s="32" t="s">
        <v>820</v>
      </c>
    </row>
    <row r="130" spans="1:5" ht="38.25" hidden="1">
      <c r="A130" s="33">
        <v>4</v>
      </c>
      <c r="B130" s="33">
        <v>3</v>
      </c>
      <c r="C130" s="34">
        <v>4</v>
      </c>
      <c r="D130" s="35" t="s">
        <v>821</v>
      </c>
      <c r="E130" s="32" t="s">
        <v>822</v>
      </c>
    </row>
    <row r="131" spans="1:5" ht="25.5" hidden="1">
      <c r="A131" s="33">
        <v>4</v>
      </c>
      <c r="B131" s="33">
        <v>4</v>
      </c>
      <c r="C131" s="34">
        <v>0</v>
      </c>
      <c r="D131" s="35" t="s">
        <v>823</v>
      </c>
      <c r="E131" s="32" t="s">
        <v>824</v>
      </c>
    </row>
    <row r="132" spans="1:5" ht="25.5" hidden="1">
      <c r="A132" s="33">
        <v>4</v>
      </c>
      <c r="B132" s="33">
        <v>4</v>
      </c>
      <c r="C132" s="34">
        <v>1</v>
      </c>
      <c r="D132" s="35" t="s">
        <v>825</v>
      </c>
      <c r="E132" s="32" t="s">
        <v>824</v>
      </c>
    </row>
  </sheetData>
  <mergeCells count="1">
    <mergeCell ref="A1:E1"/>
  </mergeCells>
  <printOptions horizontalCentered="1"/>
  <pageMargins left="0.70866141732283472" right="0.70866141732283472" top="0.35433070866141736" bottom="0.55118110236220474" header="0.23622047244094491" footer="0.23622047244094491"/>
  <pageSetup scale="70" orientation="landscape" r:id="rId1"/>
  <headerFooter>
    <oddFooter>&amp;L&amp;"-,Cursiva"&amp;10Ejercicio Fiscal 2019&amp;R&amp;"-,Cursiva"&amp;10Página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ESTIMACIÓN DE INGRESOS</vt:lpstr>
      <vt:lpstr>PRESUP.EGRESOS FUENTE FINANCIAM</vt:lpstr>
      <vt:lpstr>PROYECCIONES INGRESOS</vt:lpstr>
      <vt:lpstr>PROYECCIONES EGRESOS</vt:lpstr>
      <vt:lpstr>CLASIFIC.ADMINISTRATIVA</vt:lpstr>
      <vt:lpstr>CLASIFIC.FUNCIONAL DEL GASTO</vt:lpstr>
      <vt:lpstr>ESTUDIOS ACTUARIALES</vt:lpstr>
      <vt:lpstr>PLANTILLA  </vt:lpstr>
      <vt:lpstr> CAT. FUNCION, SUB FUNCION</vt:lpstr>
      <vt:lpstr>'PLANTILLA  '!Área_de_impresión</vt:lpstr>
      <vt:lpstr>' CAT. FUNCION, SUB FUNCION'!Títulos_a_imprimir</vt:lpstr>
      <vt:lpstr>CLASIFIC.ADMINISTRATIVA!Títulos_a_imprimir</vt:lpstr>
      <vt:lpstr>'CLASIFIC.FUNCIONAL DEL GASTO'!Títulos_a_imprimir</vt:lpstr>
      <vt:lpstr>'ESTIMACIÓN DE INGRESOS'!Títulos_a_imprimir</vt:lpstr>
      <vt:lpstr>'PLANTILLA  '!Títulos_a_imprimir</vt:lpstr>
      <vt:lpstr>'PRESUP.EGRESOS FUENTE FINANCIAM'!Títulos_a_imprimir</vt:lpstr>
      <vt:lpstr>'PROYECCIONES EGRESOS'!Títulos_a_imprimir</vt:lpstr>
      <vt:lpstr>'PROYECCIONES INGRESOS'!Títulos_a_imprimir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Poder Joven</cp:lastModifiedBy>
  <cp:lastPrinted>2019-04-09T17:48:07Z</cp:lastPrinted>
  <dcterms:created xsi:type="dcterms:W3CDTF">2013-09-24T17:23:29Z</dcterms:created>
  <dcterms:modified xsi:type="dcterms:W3CDTF">2020-03-19T18:15:34Z</dcterms:modified>
</cp:coreProperties>
</file>