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ANSPARENCIA\Desktop\BERE\ACTUALIZACIÓN FRACCION V\"/>
    </mc:Choice>
  </mc:AlternateContent>
  <bookViews>
    <workbookView xWindow="0" yWindow="0" windowWidth="28800" windowHeight="12990" tabRatio="938" activeTab="1"/>
  </bookViews>
  <sheets>
    <sheet name="ESTIMACIÓN DE INGRESOS" sheetId="53" r:id="rId1"/>
    <sheet name="PROYECCIONES INGRESOS" sheetId="10" r:id="rId2"/>
  </sheets>
  <definedNames>
    <definedName name="_xlnm._FilterDatabase" localSheetId="0" hidden="1">'ESTIMACIÓN DE INGRESOS'!$A$6:$C$114</definedName>
    <definedName name="_xlnm._FilterDatabase" localSheetId="1" hidden="1">'PROYECCIONES INGRESOS'!$A$6:$I$69</definedName>
    <definedName name="_xlnm.Print_Titles" localSheetId="0">'ESTIMACIÓN DE INGRESOS'!$1:$2</definedName>
    <definedName name="_xlnm.Print_Titles" localSheetId="1">'PROYECCIONES INGRESOS'!$1:$1</definedName>
  </definedNames>
  <calcPr calcId="162913"/>
</workbook>
</file>

<file path=xl/calcChain.xml><?xml version="1.0" encoding="utf-8"?>
<calcChain xmlns="http://schemas.openxmlformats.org/spreadsheetml/2006/main">
  <c r="C105" i="53" l="1"/>
  <c r="C76" i="53"/>
  <c r="L65" i="10" l="1"/>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F69" i="10" l="1"/>
  <c r="J69" i="10"/>
  <c r="L69" i="10"/>
  <c r="K69" i="10"/>
  <c r="G69" i="10"/>
  <c r="C17" i="53"/>
  <c r="E41" i="10" l="1"/>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I39" i="10"/>
  <c r="I68" i="10"/>
  <c r="I64" i="10"/>
  <c r="I61" i="10"/>
  <c r="I56" i="10"/>
  <c r="I45" i="10"/>
  <c r="I40" i="10"/>
  <c r="I34" i="10"/>
  <c r="I29" i="10"/>
  <c r="I28" i="10"/>
  <c r="I15" i="10"/>
  <c r="I8" i="10"/>
  <c r="E65" i="10"/>
  <c r="E57" i="10"/>
  <c r="I66" i="10"/>
  <c r="I62" i="10"/>
  <c r="I59" i="10"/>
  <c r="I42" i="10"/>
  <c r="I38" i="10"/>
  <c r="I27" i="10"/>
  <c r="I21" i="10"/>
  <c r="I20" i="10"/>
  <c r="I19" i="10"/>
  <c r="I12" i="10"/>
  <c r="I11" i="10"/>
  <c r="I10" i="10"/>
  <c r="I9" i="10"/>
  <c r="E51" i="10"/>
  <c r="E36" i="10"/>
  <c r="E32" i="10"/>
  <c r="E25" i="10"/>
  <c r="I67" i="10"/>
  <c r="I50" i="10"/>
  <c r="I44" i="10"/>
  <c r="I35" i="10"/>
  <c r="I17" i="10"/>
  <c r="I58" i="10"/>
  <c r="I53" i="10"/>
  <c r="I7" i="10"/>
  <c r="I26" i="10"/>
  <c r="I18" i="10"/>
  <c r="H16" i="10"/>
  <c r="I31" i="10"/>
  <c r="H65" i="10"/>
  <c r="C77" i="10" s="1"/>
  <c r="I60" i="10"/>
  <c r="H57" i="10"/>
  <c r="I43" i="10"/>
  <c r="H41" i="10"/>
  <c r="I41" i="10" s="1"/>
  <c r="H51" i="10"/>
  <c r="I52" i="10"/>
  <c r="H25" i="10"/>
  <c r="I25" i="10" s="1"/>
  <c r="I22" i="10"/>
  <c r="I23" i="10"/>
  <c r="I13" i="10"/>
  <c r="H6" i="10"/>
  <c r="I57" i="10" l="1"/>
  <c r="H32" i="10"/>
  <c r="H69" i="10" s="1"/>
  <c r="I37" i="10"/>
  <c r="I65" i="10"/>
  <c r="C114" i="53"/>
  <c r="E69" i="10"/>
  <c r="I36" i="10"/>
  <c r="I6" i="10"/>
  <c r="I51" i="10"/>
  <c r="C76" i="10"/>
  <c r="I16" i="10"/>
  <c r="I32" i="10" l="1"/>
  <c r="C75" i="10"/>
  <c r="C78" i="10" s="1"/>
  <c r="D75" i="10" s="1"/>
  <c r="C95" i="10"/>
  <c r="C93" i="10"/>
  <c r="C87" i="10"/>
  <c r="C82" i="10"/>
  <c r="C94" i="10"/>
  <c r="C83" i="10"/>
  <c r="C86" i="10"/>
  <c r="C85" i="10"/>
  <c r="C84" i="10"/>
  <c r="C81" i="10"/>
  <c r="I69" i="10"/>
  <c r="C96" i="10" l="1"/>
  <c r="D94" i="10" s="1"/>
  <c r="C88" i="10"/>
  <c r="D82" i="10" s="1"/>
  <c r="D76" i="10"/>
  <c r="D77" i="10"/>
  <c r="D95" i="10" l="1"/>
  <c r="D93" i="10"/>
  <c r="D81" i="10"/>
  <c r="D83" i="10"/>
  <c r="D87" i="10"/>
  <c r="D86" i="10"/>
  <c r="D84" i="10"/>
  <c r="D85" i="10"/>
  <c r="D78" i="10"/>
  <c r="D96" i="10" l="1"/>
  <c r="D88" i="10"/>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sharedStrings.xml><?xml version="1.0" encoding="utf-8"?>
<sst xmlns="http://schemas.openxmlformats.org/spreadsheetml/2006/main" count="261" uniqueCount="240">
  <si>
    <t>DESCRIPCIÓN</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</si>
  <si>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</si>
  <si>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</si>
  <si>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</si>
  <si>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</si>
  <si>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</si>
  <si>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</si>
  <si>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</si>
  <si>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</si>
  <si>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</si>
  <si>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</si>
  <si>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</si>
  <si>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</si>
  <si>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</si>
  <si>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</si>
  <si>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</si>
  <si>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</si>
  <si>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t>
  </si>
  <si>
    <t>Aportaciones</t>
  </si>
  <si>
    <t>Convenios</t>
  </si>
  <si>
    <t>INGRESOS DERIVADOS DE FINANCIAMIENTO</t>
  </si>
  <si>
    <t>TI</t>
  </si>
  <si>
    <t>%</t>
  </si>
  <si>
    <t>OTROS INGRESOS</t>
  </si>
  <si>
    <t>FF</t>
  </si>
  <si>
    <t>FINANCIAMIENTOS INTERNOS</t>
  </si>
  <si>
    <t>INGRESOS PROPIOS</t>
  </si>
  <si>
    <t>RECURSOS FEDERALES</t>
  </si>
  <si>
    <t>Pensiones y Jubilaciones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</si>
  <si>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</si>
  <si>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</si>
  <si>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</si>
  <si>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</si>
  <si>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</si>
  <si>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</si>
  <si>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</si>
  <si>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</si>
  <si>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</si>
  <si>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</si>
  <si>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</si>
  <si>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</si>
  <si>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</si>
  <si>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</si>
  <si>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</si>
  <si>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</si>
  <si>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</si>
  <si>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</si>
  <si>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</si>
  <si>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</si>
  <si>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</si>
  <si>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</si>
  <si>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</si>
  <si>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</si>
  <si>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</si>
  <si>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</si>
  <si>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</si>
  <si>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</si>
  <si>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SUBSIDIOS Y SUBVENCIONES</t>
  </si>
  <si>
    <t>PENSIONES Y JUBILACIONES</t>
  </si>
  <si>
    <t>ENDEUDAMIENTO INTERNO</t>
  </si>
  <si>
    <t>ENDEUDAMIENTO EXTERNO</t>
  </si>
  <si>
    <t>TOTAL DE INGRESOS</t>
  </si>
  <si>
    <t>RECURSOS FISCALES</t>
  </si>
  <si>
    <t>8.1.1</t>
  </si>
  <si>
    <t>8.2.1</t>
  </si>
  <si>
    <t>SUMA</t>
  </si>
  <si>
    <t>ESTIMACIÓN</t>
  </si>
  <si>
    <t>Dererechos por el Uso, Goce, Aprovechamiento o Explotación de Bienes de Dominio Público</t>
  </si>
  <si>
    <t>Derechos por Prestación de Servicios</t>
  </si>
  <si>
    <t>Otros Derechos</t>
  </si>
  <si>
    <t>Endeudamiento Interno</t>
  </si>
  <si>
    <t>Aportaciones para Fondos de Vivienda</t>
  </si>
  <si>
    <t xml:space="preserve">Cuotas para el Seguro Social </t>
  </si>
  <si>
    <t>Cuotas de Ahorro para el Retiro</t>
  </si>
  <si>
    <t>Otras Cuotas y Aportaciones para la Seguridad Social</t>
  </si>
  <si>
    <t>Productos</t>
  </si>
  <si>
    <t>Aprovechamientos</t>
  </si>
  <si>
    <t>EJERCICIO
 2018</t>
  </si>
  <si>
    <t>ESTIMACIÓN
 2019</t>
  </si>
  <si>
    <t>VARIACIÓN           2018 - 2019</t>
  </si>
  <si>
    <t xml:space="preserve">
Estimación de Ingresos por Clasificación por Rubro de Ingresos y  Ley de Ingresos Municipal - 2019
</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</si>
  <si>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</si>
  <si>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</si>
  <si>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</si>
  <si>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</si>
  <si>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</si>
  <si>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</si>
  <si>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</si>
  <si>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</si>
  <si>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</si>
  <si>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</si>
  <si>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</si>
  <si>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</si>
  <si>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</si>
  <si>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</si>
  <si>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PARTICIPACIONES,APORTACIONES,CONVENIOS,INCENTIVOS DERIVADOS DE LA 
COLABORACIÓN FISCAL Y FONDOS DISTINTOS DE LAS APORTACIONES</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</si>
  <si>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</si>
  <si>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</si>
  <si>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</si>
  <si>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</si>
  <si>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</si>
  <si>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</si>
  <si>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</si>
  <si>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</si>
  <si>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</si>
  <si>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</si>
  <si>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</si>
  <si>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</si>
  <si>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</si>
  <si>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</si>
  <si>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</si>
  <si>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</si>
  <si>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</si>
  <si>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</si>
  <si>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</si>
  <si>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</si>
  <si>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</si>
  <si>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</si>
  <si>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</si>
  <si>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</si>
  <si>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</si>
  <si>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</si>
  <si>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</si>
  <si>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</si>
  <si>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</si>
  <si>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</si>
  <si>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</si>
  <si>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</si>
  <si>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</si>
  <si>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</si>
  <si>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</si>
  <si>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</si>
  <si>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</si>
  <si>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</si>
  <si>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</si>
  <si>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</si>
  <si>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</si>
  <si>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</si>
  <si>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Agua potable,drenaje,alcantarillado,tratamiento y disposición final de aguas residuales</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</si>
  <si>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</si>
  <si>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</si>
  <si>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</si>
  <si>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</si>
  <si>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</si>
  <si>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</si>
  <si>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</si>
  <si>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</si>
  <si>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</si>
  <si>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</si>
  <si>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</si>
  <si>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</si>
  <si>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</si>
  <si>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</si>
  <si>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</si>
  <si>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</si>
  <si>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</si>
  <si>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</si>
  <si>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</si>
  <si>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</si>
  <si>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</si>
  <si>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</si>
  <si>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</si>
  <si>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</si>
  <si>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</si>
  <si>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</si>
  <si>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</si>
  <si>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</si>
  <si>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</si>
  <si>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</si>
  <si>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</si>
  <si>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</si>
  <si>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</si>
  <si>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</si>
  <si>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</si>
  <si>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</si>
  <si>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</si>
  <si>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</si>
  <si>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TANSFERENCIAS,ASIGNACIONES,SUBSIDIOS Y SUBVENCIONES Y PENSIONES 
Y JUBILACIONES</t>
  </si>
  <si>
    <t>TANSFERENCIAS Y ASIGNACIONES</t>
  </si>
  <si>
    <t>TRANSFERENCIAS A FIDEICOMISOS,MANDATOS Y ANÁLOGOS (Derogado)</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</si>
  <si>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</si>
  <si>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</si>
  <si>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</si>
  <si>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</si>
  <si>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</si>
  <si>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</si>
  <si>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</si>
  <si>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</si>
  <si>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</si>
  <si>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</si>
  <si>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</si>
  <si>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</si>
  <si>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</si>
  <si>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</si>
  <si>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</si>
  <si>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</si>
  <si>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</si>
  <si>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</si>
  <si>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</si>
  <si>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</si>
  <si>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</si>
  <si>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</si>
  <si>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</si>
  <si>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</si>
  <si>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</si>
  <si>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</si>
  <si>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</si>
  <si>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</si>
  <si>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</si>
  <si>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</si>
  <si>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</si>
  <si>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</si>
  <si>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</si>
  <si>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</si>
  <si>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</si>
  <si>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</si>
  <si>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</si>
  <si>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</si>
  <si>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</si>
  <si>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</si>
  <si>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</si>
  <si>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</si>
  <si>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</si>
  <si>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t>OTROS RECURSOS DE TRANSFERENCIAS
FEDERALES ETIQUETADAS</t>
  </si>
  <si>
    <t>EJERCICIO
 2020</t>
  </si>
  <si>
    <t>EJERCICIO
 2016</t>
  </si>
  <si>
    <t>EJERCICIO
 2017</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</si>
  <si>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</si>
  <si>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</si>
  <si>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</si>
  <si>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</si>
  <si>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</si>
  <si>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</si>
  <si>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</si>
  <si>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</si>
  <si>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</si>
  <si>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</si>
  <si>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</si>
  <si>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</si>
  <si>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Nombre del Municipio: Degollado,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</si>
</sst>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0"/>
    <numFmt numFmtId="166" formatCode="_-[$€]* #,##0.00_-;\-[$€]* #,##0.00_-;_-[$€]* &quot;-&quot;??_-;_-@_-"/>
    <numFmt numFmtId="168" formatCode="0_ ;\-0\ "/>
  </numFmts>
  <fonts count="34" x14ac:knownFonts="1">
    <font>
      <sz val="11"/>
      <color theme="1"/>
      <name val="Calibri"/>
      <family val="2"/>
      <scheme val="minor"/>
    </font>
    <font>
      <sz val="10"/>
      <name val="Arial"/>
      <family val="2"/>
    </font>
    <font>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sz val="12"/>
      <name val="Calibri"/>
      <family val="2"/>
    </font>
    <font>
      <b/>
      <i/>
      <sz val="10"/>
      <name val="Calibri"/>
      <family val="2"/>
      <scheme val="minor"/>
    </font>
    <font>
      <sz val="11"/>
      <color indexed="8"/>
      <name val="Calibri"/>
      <family val="2"/>
      <scheme val="minor"/>
    </font>
  </fonts>
  <fills count="20">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A79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5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rgb="FF92D050"/>
      </left>
      <right style="thin">
        <color rgb="FF92D050"/>
      </right>
      <top style="thin">
        <color rgb="FF92D050"/>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s>
  <cellStyleXfs count="2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1"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1"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1" fillId="12" borderId="0" applyNumberFormat="0" applyBorder="0" applyAlignment="0" applyProtection="0"/>
    <xf numFmtId="166" fontId="1" fillId="0" borderId="0" applyFont="0" applyFill="0" applyBorder="0" applyAlignment="0" applyProtection="0"/>
    <xf numFmtId="0" fontId="1" fillId="0" borderId="0"/>
    <xf numFmtId="0" fontId="14" fillId="0" borderId="0"/>
    <xf numFmtId="0" fontId="13" fillId="0" borderId="0"/>
    <xf numFmtId="9" fontId="14"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212">
    <xf numFmtId="0" fontId="0" fillId="0" borderId="0" xfId="0"/>
    <xf numFmtId="0" fontId="17" fillId="0" borderId="0" xfId="0" applyFont="1" applyFill="1" applyProtection="1"/>
    <xf numFmtId="0" fontId="17" fillId="0" borderId="0" xfId="0" applyFont="1" applyFill="1" applyAlignment="1" applyProtection="1">
      <alignment horizontal="center"/>
    </xf>
    <xf numFmtId="0" fontId="17" fillId="0" borderId="8" xfId="0" applyFont="1" applyFill="1" applyBorder="1" applyAlignment="1" applyProtection="1">
      <alignment horizontal="center" vertical="center"/>
    </xf>
    <xf numFmtId="0" fontId="17" fillId="0" borderId="8" xfId="0" applyFont="1" applyFill="1" applyBorder="1" applyAlignment="1" applyProtection="1">
      <alignment vertical="center" wrapText="1"/>
    </xf>
    <xf numFmtId="3" fontId="17" fillId="0" borderId="8" xfId="0" applyNumberFormat="1" applyFont="1" applyFill="1" applyBorder="1" applyAlignment="1" applyProtection="1">
      <alignment vertical="center"/>
    </xf>
    <xf numFmtId="10" fontId="17" fillId="0" borderId="8" xfId="0" applyNumberFormat="1" applyFont="1" applyFill="1" applyBorder="1" applyAlignment="1" applyProtection="1">
      <alignment horizontal="center" vertical="center"/>
    </xf>
    <xf numFmtId="0" fontId="17" fillId="0" borderId="8" xfId="0" applyFont="1" applyFill="1" applyBorder="1" applyAlignment="1" applyProtection="1">
      <alignment vertical="center"/>
    </xf>
    <xf numFmtId="41" fontId="17" fillId="0" borderId="8" xfId="0" applyNumberFormat="1" applyFont="1" applyFill="1" applyBorder="1" applyAlignment="1" applyProtection="1">
      <alignment vertical="center"/>
    </xf>
    <xf numFmtId="41" fontId="17" fillId="0" borderId="0" xfId="0" applyNumberFormat="1" applyFont="1" applyFill="1" applyProtection="1"/>
    <xf numFmtId="9" fontId="17" fillId="0" borderId="0" xfId="0" applyNumberFormat="1" applyFont="1" applyFill="1" applyAlignment="1" applyProtection="1">
      <alignment horizontal="center" vertical="center"/>
    </xf>
    <xf numFmtId="0" fontId="0" fillId="0" borderId="10" xfId="0" applyFill="1" applyBorder="1" applyAlignment="1" applyProtection="1">
      <alignment horizontal="right"/>
      <protection locked="0"/>
    </xf>
    <xf numFmtId="168" fontId="17" fillId="0" borderId="10" xfId="0" applyNumberFormat="1" applyFont="1" applyBorder="1" applyAlignment="1" applyProtection="1">
      <alignment horizontal="center" vertical="center"/>
      <protection locked="0"/>
    </xf>
    <xf numFmtId="0" fontId="17" fillId="0" borderId="10" xfId="0" applyFont="1" applyFill="1" applyBorder="1" applyAlignment="1" applyProtection="1">
      <alignment wrapText="1"/>
      <protection locked="0"/>
    </xf>
    <xf numFmtId="0" fontId="17" fillId="0" borderId="0" xfId="0" applyFont="1" applyFill="1" applyBorder="1" applyProtection="1"/>
    <xf numFmtId="0" fontId="20" fillId="0" borderId="0" xfId="0" applyFont="1" applyFill="1" applyAlignment="1" applyProtection="1">
      <alignment vertical="center"/>
    </xf>
    <xf numFmtId="41" fontId="17" fillId="0" borderId="8" xfId="0" applyNumberFormat="1" applyFont="1" applyFill="1" applyBorder="1" applyAlignment="1" applyProtection="1">
      <alignment horizontal="left" vertical="center"/>
    </xf>
    <xf numFmtId="41" fontId="0" fillId="0" borderId="10" xfId="0" applyNumberFormat="1" applyFont="1" applyBorder="1" applyProtection="1">
      <protection locked="0"/>
    </xf>
    <xf numFmtId="0" fontId="21" fillId="0" borderId="0" xfId="0" applyFont="1" applyFill="1" applyBorder="1" applyAlignment="1" applyProtection="1">
      <alignment horizontal="left" vertical="center"/>
    </xf>
    <xf numFmtId="41" fontId="23" fillId="14" borderId="14" xfId="0" applyNumberFormat="1" applyFont="1" applyFill="1" applyBorder="1" applyAlignment="1" applyProtection="1">
      <alignment horizontal="right" vertical="center"/>
    </xf>
    <xf numFmtId="0" fontId="0" fillId="0" borderId="15" xfId="0" applyFill="1" applyBorder="1" applyAlignment="1" applyProtection="1">
      <alignment horizontal="right"/>
      <protection locked="0"/>
    </xf>
    <xf numFmtId="168" fontId="17" fillId="0" borderId="16" xfId="0" applyNumberFormat="1" applyFont="1" applyBorder="1" applyAlignment="1" applyProtection="1">
      <alignment horizontal="center" vertical="center"/>
      <protection locked="0"/>
    </xf>
    <xf numFmtId="0" fontId="17" fillId="0" borderId="16" xfId="0" applyFont="1" applyFill="1" applyBorder="1" applyAlignment="1" applyProtection="1">
      <alignment wrapText="1"/>
      <protection locked="0"/>
    </xf>
    <xf numFmtId="41" fontId="0" fillId="0" borderId="16" xfId="0" applyNumberFormat="1" applyFont="1" applyBorder="1" applyProtection="1">
      <protection locked="0"/>
    </xf>
    <xf numFmtId="0" fontId="0" fillId="0" borderId="16" xfId="0" applyFill="1" applyBorder="1" applyAlignment="1" applyProtection="1">
      <alignment horizontal="right"/>
      <protection locked="0"/>
    </xf>
    <xf numFmtId="0" fontId="16" fillId="0" borderId="14" xfId="0" applyFont="1" applyBorder="1" applyAlignment="1" applyProtection="1">
      <alignment horizontal="right" vertical="center" wrapText="1"/>
      <protection locked="0"/>
    </xf>
    <xf numFmtId="41" fontId="0" fillId="0" borderId="14" xfId="0" applyNumberFormat="1" applyBorder="1" applyAlignment="1" applyProtection="1">
      <alignment horizontal="right" vertical="center"/>
    </xf>
    <xf numFmtId="41" fontId="16" fillId="0" borderId="14" xfId="0" applyNumberFormat="1" applyFont="1" applyBorder="1" applyAlignment="1" applyProtection="1">
      <alignment horizontal="right" vertical="center"/>
    </xf>
    <xf numFmtId="41" fontId="0" fillId="0" borderId="14" xfId="0" applyNumberFormat="1" applyFont="1" applyBorder="1" applyAlignment="1" applyProtection="1">
      <alignment horizontal="right" vertical="center"/>
      <protection locked="0"/>
    </xf>
    <xf numFmtId="41" fontId="23" fillId="15" borderId="14" xfId="0" applyNumberFormat="1" applyFont="1" applyFill="1" applyBorder="1" applyAlignment="1" applyProtection="1">
      <alignment horizontal="right" vertical="center"/>
    </xf>
    <xf numFmtId="0" fontId="23" fillId="14" borderId="14" xfId="0" applyFont="1" applyFill="1" applyBorder="1" applyAlignment="1" applyProtection="1">
      <alignment vertical="center" wrapText="1"/>
    </xf>
    <xf numFmtId="41" fontId="0" fillId="0" borderId="14" xfId="0" applyNumberFormat="1" applyFont="1" applyBorder="1" applyAlignment="1" applyProtection="1">
      <alignment horizontal="right" vertical="center"/>
    </xf>
    <xf numFmtId="41" fontId="6" fillId="0" borderId="14" xfId="0" applyNumberFormat="1" applyFont="1" applyBorder="1" applyAlignment="1" applyProtection="1">
      <alignment horizontal="right" vertical="center" wrapText="1"/>
    </xf>
    <xf numFmtId="41" fontId="6" fillId="0" borderId="14" xfId="0" applyNumberFormat="1" applyFont="1" applyBorder="1" applyAlignment="1" applyProtection="1">
      <alignment horizontal="right" vertical="center"/>
    </xf>
    <xf numFmtId="41" fontId="5" fillId="0" borderId="14" xfId="0" applyNumberFormat="1" applyFont="1" applyBorder="1" applyAlignment="1" applyProtection="1">
      <alignment horizontal="right"/>
    </xf>
    <xf numFmtId="0" fontId="27" fillId="16" borderId="21" xfId="0" applyFont="1" applyFill="1" applyBorder="1" applyAlignment="1" applyProtection="1">
      <alignment horizontal="center" vertical="center"/>
    </xf>
    <xf numFmtId="0" fontId="25" fillId="16" borderId="8" xfId="0" applyFont="1" applyFill="1" applyBorder="1" applyAlignment="1" applyProtection="1">
      <alignment horizontal="center"/>
    </xf>
    <xf numFmtId="41" fontId="25" fillId="16" borderId="8" xfId="0" applyNumberFormat="1" applyFont="1" applyFill="1" applyBorder="1" applyAlignment="1" applyProtection="1">
      <alignment horizontal="center"/>
    </xf>
    <xf numFmtId="9" fontId="25" fillId="16" borderId="8" xfId="0" applyNumberFormat="1" applyFont="1" applyFill="1" applyBorder="1" applyAlignment="1" applyProtection="1">
      <alignment horizontal="center" vertical="center"/>
    </xf>
    <xf numFmtId="0" fontId="18" fillId="0" borderId="9" xfId="23" applyFont="1" applyFill="1" applyBorder="1" applyAlignment="1" applyProtection="1">
      <alignment horizontal="left" vertical="center"/>
    </xf>
    <xf numFmtId="9" fontId="18" fillId="14" borderId="13" xfId="26" applyNumberFormat="1" applyFont="1" applyFill="1" applyBorder="1" applyAlignment="1" applyProtection="1">
      <alignment horizontal="center" vertical="center"/>
    </xf>
    <xf numFmtId="9" fontId="18" fillId="14" borderId="28" xfId="26" applyNumberFormat="1" applyFont="1" applyFill="1" applyBorder="1" applyAlignment="1" applyProtection="1">
      <alignment horizontal="center" vertical="center"/>
    </xf>
    <xf numFmtId="9" fontId="18" fillId="14" borderId="30" xfId="26" applyNumberFormat="1" applyFont="1" applyFill="1" applyBorder="1" applyAlignment="1" applyProtection="1">
      <alignment horizontal="center" vertical="center"/>
    </xf>
    <xf numFmtId="0" fontId="0" fillId="0" borderId="32" xfId="0" applyFill="1" applyBorder="1" applyAlignment="1" applyProtection="1">
      <alignment horizontal="right"/>
      <protection locked="0"/>
    </xf>
    <xf numFmtId="0" fontId="16" fillId="0" borderId="33" xfId="0" applyFont="1" applyBorder="1" applyAlignment="1" applyProtection="1">
      <alignment horizontal="right" vertical="center" wrapText="1"/>
      <protection locked="0"/>
    </xf>
    <xf numFmtId="41" fontId="0" fillId="0" borderId="33" xfId="0" applyNumberFormat="1" applyBorder="1" applyAlignment="1" applyProtection="1">
      <alignment horizontal="right" vertical="center"/>
    </xf>
    <xf numFmtId="41" fontId="16" fillId="0" borderId="33" xfId="0" applyNumberFormat="1" applyFont="1" applyBorder="1" applyAlignment="1" applyProtection="1">
      <alignment horizontal="right" vertical="center"/>
    </xf>
    <xf numFmtId="41" fontId="23" fillId="14" borderId="33" xfId="0" applyNumberFormat="1" applyFont="1" applyFill="1" applyBorder="1" applyAlignment="1" applyProtection="1">
      <alignment horizontal="right" vertical="center"/>
    </xf>
    <xf numFmtId="41" fontId="0" fillId="0" borderId="33" xfId="0" applyNumberFormat="1" applyFont="1" applyBorder="1" applyAlignment="1" applyProtection="1">
      <alignment horizontal="right" vertical="center"/>
      <protection locked="0"/>
    </xf>
    <xf numFmtId="41" fontId="23" fillId="15" borderId="33" xfId="0" applyNumberFormat="1" applyFont="1" applyFill="1" applyBorder="1" applyAlignment="1" applyProtection="1">
      <alignment horizontal="right" vertical="center"/>
    </xf>
    <xf numFmtId="41" fontId="0" fillId="0" borderId="33" xfId="0" applyNumberFormat="1" applyFont="1" applyBorder="1" applyAlignment="1" applyProtection="1">
      <alignment horizontal="right" vertical="center"/>
    </xf>
    <xf numFmtId="41" fontId="6" fillId="0" borderId="33" xfId="0" applyNumberFormat="1" applyFont="1" applyBorder="1" applyAlignment="1" applyProtection="1">
      <alignment horizontal="right" vertical="center" wrapText="1"/>
    </xf>
    <xf numFmtId="41" fontId="6" fillId="0" borderId="33" xfId="0" applyNumberFormat="1" applyFont="1" applyBorder="1" applyAlignment="1" applyProtection="1">
      <alignment horizontal="right" vertical="center"/>
    </xf>
    <xf numFmtId="41" fontId="5" fillId="0" borderId="33" xfId="0" applyNumberFormat="1" applyFont="1" applyBorder="1" applyAlignment="1" applyProtection="1">
      <alignment horizontal="right"/>
    </xf>
    <xf numFmtId="41" fontId="15" fillId="16" borderId="33" xfId="0" applyNumberFormat="1" applyFont="1" applyFill="1" applyBorder="1" applyAlignment="1" applyProtection="1">
      <alignment horizontal="right" vertical="center"/>
    </xf>
    <xf numFmtId="41" fontId="15" fillId="16" borderId="14" xfId="0" applyNumberFormat="1" applyFont="1" applyFill="1" applyBorder="1" applyAlignment="1" applyProtection="1">
      <alignment horizontal="right" vertical="center"/>
    </xf>
    <xf numFmtId="41" fontId="0" fillId="0" borderId="33" xfId="0" applyNumberFormat="1" applyFont="1" applyBorder="1" applyAlignment="1" applyProtection="1">
      <alignment horizontal="right"/>
    </xf>
    <xf numFmtId="41" fontId="0" fillId="0" borderId="14" xfId="0" applyNumberFormat="1" applyFont="1" applyBorder="1" applyAlignment="1" applyProtection="1">
      <alignment horizontal="right"/>
    </xf>
    <xf numFmtId="41" fontId="16" fillId="18" borderId="33" xfId="0" applyNumberFormat="1" applyFont="1" applyFill="1" applyBorder="1" applyAlignment="1" applyProtection="1">
      <alignment horizontal="right" vertical="center"/>
    </xf>
    <xf numFmtId="41" fontId="16" fillId="18" borderId="14" xfId="0" applyNumberFormat="1" applyFont="1" applyFill="1" applyBorder="1" applyAlignment="1" applyProtection="1">
      <alignment horizontal="right" vertical="center"/>
    </xf>
    <xf numFmtId="41" fontId="23" fillId="18" borderId="33" xfId="0" applyNumberFormat="1" applyFont="1" applyFill="1" applyBorder="1" applyAlignment="1" applyProtection="1">
      <alignment horizontal="right" vertical="center"/>
    </xf>
    <xf numFmtId="41" fontId="23" fillId="18" borderId="14" xfId="0" applyNumberFormat="1" applyFont="1" applyFill="1" applyBorder="1" applyAlignment="1" applyProtection="1">
      <alignment horizontal="right" vertical="center"/>
    </xf>
    <xf numFmtId="41" fontId="5" fillId="18" borderId="33" xfId="0" applyNumberFormat="1" applyFont="1" applyFill="1" applyBorder="1" applyAlignment="1" applyProtection="1">
      <alignment horizontal="right" vertical="center"/>
    </xf>
    <xf numFmtId="41" fontId="5" fillId="18" borderId="14" xfId="0" applyNumberFormat="1" applyFont="1" applyFill="1" applyBorder="1" applyAlignment="1" applyProtection="1">
      <alignment horizontal="right" vertical="center"/>
    </xf>
    <xf numFmtId="41" fontId="19" fillId="18" borderId="33" xfId="0" applyNumberFormat="1" applyFont="1" applyFill="1" applyBorder="1" applyAlignment="1" applyProtection="1">
      <alignment horizontal="right" vertical="center"/>
    </xf>
    <xf numFmtId="41" fontId="19" fillId="18" borderId="14" xfId="0" applyNumberFormat="1" applyFont="1" applyFill="1" applyBorder="1" applyAlignment="1" applyProtection="1">
      <alignment horizontal="right" vertical="center"/>
    </xf>
    <xf numFmtId="41" fontId="0" fillId="18" borderId="33" xfId="0" applyNumberFormat="1" applyFont="1" applyFill="1" applyBorder="1" applyAlignment="1" applyProtection="1">
      <alignment horizontal="right" vertical="center"/>
    </xf>
    <xf numFmtId="41" fontId="0" fillId="18" borderId="14" xfId="0" applyNumberFormat="1" applyFont="1" applyFill="1" applyBorder="1" applyAlignment="1" applyProtection="1">
      <alignment horizontal="right" vertical="center"/>
    </xf>
    <xf numFmtId="41" fontId="0" fillId="18" borderId="33" xfId="0" applyNumberFormat="1" applyFont="1" applyFill="1" applyBorder="1" applyAlignment="1" applyProtection="1">
      <alignment horizontal="right" vertical="center"/>
      <protection locked="0"/>
    </xf>
    <xf numFmtId="41" fontId="0" fillId="18" borderId="14" xfId="0" applyNumberFormat="1" applyFont="1" applyFill="1" applyBorder="1" applyAlignment="1" applyProtection="1">
      <alignment horizontal="right" vertical="center"/>
      <protection locked="0"/>
    </xf>
    <xf numFmtId="41" fontId="0" fillId="0" borderId="40" xfId="0" applyNumberFormat="1" applyFont="1" applyBorder="1" applyAlignment="1" applyProtection="1">
      <alignment horizontal="right" vertical="center"/>
    </xf>
    <xf numFmtId="41" fontId="0" fillId="0" borderId="54" xfId="0" applyNumberFormat="1" applyFont="1" applyBorder="1" applyAlignment="1" applyProtection="1">
      <alignment horizontal="right" vertical="center"/>
    </xf>
    <xf numFmtId="41" fontId="0" fillId="18" borderId="52" xfId="0" applyNumberFormat="1" applyFont="1" applyFill="1" applyBorder="1" applyAlignment="1" applyProtection="1">
      <alignment horizontal="right" vertical="center"/>
    </xf>
    <xf numFmtId="41" fontId="0" fillId="18" borderId="45" xfId="0" applyNumberFormat="1" applyFont="1" applyFill="1" applyBorder="1" applyAlignment="1" applyProtection="1">
      <alignment horizontal="right" vertical="center"/>
    </xf>
    <xf numFmtId="41" fontId="6" fillId="18" borderId="33" xfId="0" applyNumberFormat="1" applyFont="1" applyFill="1" applyBorder="1" applyAlignment="1" applyProtection="1">
      <alignment horizontal="right" vertical="center"/>
    </xf>
    <xf numFmtId="41" fontId="6" fillId="18" borderId="14" xfId="0" applyNumberFormat="1" applyFont="1" applyFill="1" applyBorder="1" applyAlignment="1" applyProtection="1">
      <alignment horizontal="right" vertical="center"/>
    </xf>
    <xf numFmtId="41" fontId="16" fillId="17" borderId="33" xfId="0" applyNumberFormat="1" applyFont="1" applyFill="1" applyBorder="1" applyAlignment="1" applyProtection="1">
      <alignment horizontal="right" vertical="center"/>
    </xf>
    <xf numFmtId="41" fontId="16" fillId="17" borderId="14" xfId="0" applyNumberFormat="1" applyFont="1" applyFill="1" applyBorder="1" applyAlignment="1" applyProtection="1">
      <alignment horizontal="right" vertical="center"/>
    </xf>
    <xf numFmtId="41" fontId="0" fillId="17" borderId="33" xfId="0" applyNumberFormat="1" applyFont="1" applyFill="1" applyBorder="1" applyAlignment="1" applyProtection="1">
      <alignment horizontal="right" vertical="center"/>
    </xf>
    <xf numFmtId="41" fontId="0" fillId="17" borderId="14" xfId="0" applyNumberFormat="1" applyFont="1" applyFill="1" applyBorder="1" applyAlignment="1" applyProtection="1">
      <alignment horizontal="right" vertical="center"/>
    </xf>
    <xf numFmtId="0" fontId="23" fillId="0" borderId="36" xfId="0"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wrapText="1"/>
    </xf>
    <xf numFmtId="164" fontId="23" fillId="0" borderId="38" xfId="0" applyNumberFormat="1" applyFont="1" applyFill="1" applyBorder="1" applyAlignment="1" applyProtection="1">
      <alignment horizontal="center" vertical="center" wrapText="1"/>
    </xf>
    <xf numFmtId="0" fontId="26" fillId="16" borderId="34" xfId="0" applyFont="1" applyFill="1" applyBorder="1" applyAlignment="1" applyProtection="1">
      <alignment horizontal="center" vertical="center" wrapText="1"/>
    </xf>
    <xf numFmtId="0" fontId="26" fillId="16" borderId="14" xfId="0" applyFont="1" applyFill="1" applyBorder="1" applyAlignment="1" applyProtection="1">
      <alignment horizontal="left" vertical="center" wrapText="1"/>
    </xf>
    <xf numFmtId="168" fontId="26" fillId="16" borderId="14" xfId="0" applyNumberFormat="1" applyFont="1" applyFill="1" applyBorder="1" applyAlignment="1" applyProtection="1">
      <alignment horizontal="left" vertical="center"/>
    </xf>
    <xf numFmtId="0" fontId="26" fillId="16" borderId="14" xfId="0" applyNumberFormat="1" applyFont="1" applyFill="1" applyBorder="1" applyAlignment="1" applyProtection="1">
      <alignment horizontal="left" vertical="center" wrapText="1"/>
    </xf>
    <xf numFmtId="0" fontId="26" fillId="16" borderId="14" xfId="0" applyNumberFormat="1" applyFont="1" applyFill="1" applyBorder="1" applyAlignment="1" applyProtection="1">
      <alignment horizontal="left" vertical="center"/>
    </xf>
    <xf numFmtId="168" fontId="26" fillId="16" borderId="14" xfId="0" applyNumberFormat="1" applyFont="1" applyFill="1" applyBorder="1" applyAlignment="1" applyProtection="1">
      <alignment horizontal="left" vertical="center" wrapText="1"/>
    </xf>
    <xf numFmtId="168" fontId="29" fillId="16" borderId="9" xfId="0" applyNumberFormat="1" applyFont="1" applyFill="1" applyBorder="1" applyAlignment="1" applyProtection="1">
      <alignment horizontal="center" vertical="center"/>
    </xf>
    <xf numFmtId="9" fontId="29" fillId="16" borderId="13" xfId="26" applyNumberFormat="1" applyFont="1" applyFill="1" applyBorder="1" applyAlignment="1" applyProtection="1">
      <alignment horizontal="center" vertical="center"/>
    </xf>
    <xf numFmtId="9" fontId="29" fillId="16" borderId="29" xfId="26" applyNumberFormat="1" applyFont="1" applyFill="1" applyBorder="1" applyAlignment="1" applyProtection="1">
      <alignment horizontal="center" vertical="center"/>
    </xf>
    <xf numFmtId="10" fontId="32" fillId="16" borderId="31" xfId="26" applyNumberFormat="1" applyFont="1" applyFill="1" applyBorder="1" applyAlignment="1" applyProtection="1">
      <alignment horizontal="center" vertical="center"/>
    </xf>
    <xf numFmtId="168" fontId="29" fillId="16" borderId="24" xfId="0" applyNumberFormat="1" applyFont="1" applyFill="1" applyBorder="1" applyAlignment="1" applyProtection="1">
      <alignment horizontal="center" vertical="center"/>
    </xf>
    <xf numFmtId="9" fontId="29" fillId="16" borderId="25" xfId="26" applyNumberFormat="1" applyFont="1" applyFill="1" applyBorder="1" applyAlignment="1" applyProtection="1">
      <alignment horizontal="center" vertical="center"/>
    </xf>
    <xf numFmtId="0" fontId="29" fillId="16" borderId="21" xfId="0" applyFont="1" applyFill="1" applyBorder="1" applyAlignment="1" applyProtection="1">
      <alignment horizontal="center"/>
    </xf>
    <xf numFmtId="0" fontId="29" fillId="16" borderId="22" xfId="0" applyFont="1" applyFill="1" applyBorder="1" applyAlignment="1" applyProtection="1">
      <alignment horizontal="center"/>
    </xf>
    <xf numFmtId="41" fontId="29" fillId="16" borderId="22" xfId="0" applyNumberFormat="1" applyFont="1" applyFill="1" applyBorder="1" applyAlignment="1" applyProtection="1">
      <alignment horizontal="center"/>
    </xf>
    <xf numFmtId="9" fontId="29" fillId="16" borderId="23" xfId="0" applyNumberFormat="1" applyFont="1" applyFill="1" applyBorder="1" applyAlignment="1" applyProtection="1">
      <alignment horizontal="center" vertical="center"/>
    </xf>
    <xf numFmtId="0" fontId="32" fillId="16" borderId="22" xfId="0" applyFont="1" applyFill="1" applyBorder="1" applyAlignment="1" applyProtection="1">
      <alignment horizontal="right" vertical="center" wrapText="1"/>
    </xf>
    <xf numFmtId="41" fontId="32" fillId="16" borderId="8" xfId="0" applyNumberFormat="1" applyFont="1" applyFill="1" applyBorder="1" applyAlignment="1" applyProtection="1">
      <alignment vertical="center"/>
    </xf>
    <xf numFmtId="10" fontId="32" fillId="16" borderId="8" xfId="0" applyNumberFormat="1" applyFont="1" applyFill="1" applyBorder="1" applyAlignment="1" applyProtection="1">
      <alignment vertical="center"/>
    </xf>
    <xf numFmtId="0" fontId="29" fillId="16" borderId="8" xfId="0" applyFont="1" applyFill="1" applyBorder="1" applyAlignment="1" applyProtection="1">
      <alignment horizontal="center"/>
    </xf>
    <xf numFmtId="41" fontId="29" fillId="16" borderId="8" xfId="0" applyNumberFormat="1" applyFont="1" applyFill="1" applyBorder="1" applyAlignment="1" applyProtection="1">
      <alignment horizontal="center"/>
    </xf>
    <xf numFmtId="9" fontId="29" fillId="16" borderId="8" xfId="0" applyNumberFormat="1" applyFont="1" applyFill="1" applyBorder="1" applyAlignment="1" applyProtection="1">
      <alignment horizontal="center" vertical="center"/>
    </xf>
    <xf numFmtId="0" fontId="18" fillId="16" borderId="21" xfId="0" applyFont="1" applyFill="1" applyBorder="1" applyAlignment="1" applyProtection="1">
      <alignment horizontal="center" vertical="center"/>
    </xf>
    <xf numFmtId="10" fontId="32" fillId="16" borderId="8" xfId="26" applyNumberFormat="1" applyFont="1" applyFill="1" applyBorder="1" applyAlignment="1" applyProtection="1">
      <alignment horizontal="center" vertical="center"/>
    </xf>
    <xf numFmtId="0" fontId="28" fillId="0" borderId="34" xfId="23" applyFont="1" applyFill="1" applyBorder="1" applyAlignment="1" applyProtection="1">
      <alignment horizontal="center" vertical="center"/>
    </xf>
    <xf numFmtId="0" fontId="24" fillId="0" borderId="14" xfId="0" applyFont="1" applyFill="1" applyBorder="1" applyAlignment="1" applyProtection="1">
      <alignment horizontal="left" vertical="center" wrapText="1"/>
    </xf>
    <xf numFmtId="3" fontId="23" fillId="0" borderId="14" xfId="0" applyNumberFormat="1" applyFont="1" applyFill="1" applyBorder="1" applyAlignment="1" applyProtection="1">
      <alignment vertical="center"/>
    </xf>
    <xf numFmtId="0" fontId="28" fillId="0" borderId="53" xfId="23" applyFont="1" applyFill="1" applyBorder="1" applyAlignment="1" applyProtection="1">
      <alignment horizontal="center" vertical="center"/>
    </xf>
    <xf numFmtId="0" fontId="24" fillId="0" borderId="5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37" fontId="23" fillId="16" borderId="35" xfId="0" applyNumberFormat="1" applyFont="1" applyFill="1" applyBorder="1" applyAlignment="1" applyProtection="1">
      <alignment vertical="center"/>
    </xf>
    <xf numFmtId="37" fontId="23" fillId="16" borderId="35" xfId="0" applyNumberFormat="1" applyFont="1" applyFill="1" applyBorder="1" applyAlignment="1" applyProtection="1">
      <alignment horizontal="right" vertical="center" wrapText="1"/>
    </xf>
    <xf numFmtId="37" fontId="23" fillId="19" borderId="35" xfId="0" applyNumberFormat="1" applyFont="1" applyFill="1" applyBorder="1" applyAlignment="1" applyProtection="1">
      <alignment vertical="center"/>
    </xf>
    <xf numFmtId="37" fontId="0" fillId="0" borderId="35" xfId="0" applyNumberFormat="1" applyFont="1" applyFill="1" applyBorder="1" applyAlignment="1" applyProtection="1">
      <alignment vertical="center"/>
      <protection locked="0"/>
    </xf>
    <xf numFmtId="37" fontId="28" fillId="0" borderId="35" xfId="0" applyNumberFormat="1" applyFont="1" applyFill="1" applyBorder="1" applyAlignment="1" applyProtection="1">
      <alignment horizontal="right" vertical="center"/>
      <protection locked="0"/>
    </xf>
    <xf numFmtId="37" fontId="16" fillId="19" borderId="35" xfId="0" applyNumberFormat="1" applyFont="1" applyFill="1" applyBorder="1" applyAlignment="1" applyProtection="1">
      <alignment vertical="center"/>
    </xf>
    <xf numFmtId="37" fontId="24" fillId="19" borderId="35" xfId="0" applyNumberFormat="1" applyFont="1" applyFill="1" applyBorder="1" applyAlignment="1" applyProtection="1">
      <alignment vertical="center"/>
    </xf>
    <xf numFmtId="37" fontId="31" fillId="16" borderId="39" xfId="0" applyNumberFormat="1" applyFont="1" applyFill="1" applyBorder="1" applyAlignment="1" applyProtection="1">
      <alignment horizontal="right" vertical="center"/>
    </xf>
    <xf numFmtId="37" fontId="0" fillId="0" borderId="41" xfId="0" applyNumberFormat="1" applyFont="1" applyFill="1" applyBorder="1" applyAlignment="1" applyProtection="1">
      <alignment vertical="center"/>
      <protection locked="0"/>
    </xf>
    <xf numFmtId="9" fontId="18" fillId="19" borderId="13" xfId="26" applyNumberFormat="1" applyFont="1" applyFill="1" applyBorder="1" applyAlignment="1" applyProtection="1">
      <alignment horizontal="center" vertical="center"/>
    </xf>
    <xf numFmtId="9" fontId="18" fillId="19" borderId="30" xfId="26" applyNumberFormat="1" applyFont="1" applyFill="1" applyBorder="1" applyAlignment="1" applyProtection="1">
      <alignment horizontal="center" vertical="center"/>
    </xf>
    <xf numFmtId="37" fontId="29" fillId="16" borderId="20" xfId="23" applyNumberFormat="1" applyFont="1" applyFill="1" applyBorder="1" applyAlignment="1" applyProtection="1">
      <alignment vertical="center"/>
    </xf>
    <xf numFmtId="37" fontId="18" fillId="13" borderId="7" xfId="23" applyNumberFormat="1" applyFont="1" applyFill="1" applyBorder="1" applyAlignment="1" applyProtection="1">
      <alignment vertical="center"/>
      <protection locked="0"/>
    </xf>
    <xf numFmtId="37" fontId="18" fillId="0" borderId="7" xfId="23" applyNumberFormat="1" applyFont="1" applyFill="1" applyBorder="1" applyAlignment="1" applyProtection="1">
      <alignment vertical="center"/>
      <protection locked="0"/>
    </xf>
    <xf numFmtId="37" fontId="29" fillId="16" borderId="7" xfId="23" applyNumberFormat="1" applyFont="1" applyFill="1" applyBorder="1" applyAlignment="1" applyProtection="1">
      <alignment vertical="center"/>
    </xf>
    <xf numFmtId="37" fontId="32" fillId="16" borderId="26" xfId="23" applyNumberFormat="1" applyFont="1" applyFill="1" applyBorder="1" applyProtection="1"/>
    <xf numFmtId="37" fontId="18" fillId="0" borderId="7" xfId="0" applyNumberFormat="1" applyFont="1" applyFill="1" applyBorder="1" applyAlignment="1" applyProtection="1">
      <alignment horizontal="right" vertical="center"/>
      <protection locked="0"/>
    </xf>
    <xf numFmtId="37" fontId="18" fillId="0" borderId="12" xfId="23" applyNumberFormat="1" applyFont="1" applyFill="1" applyBorder="1" applyAlignment="1" applyProtection="1">
      <alignment horizontal="right" vertical="center"/>
      <protection locked="0"/>
    </xf>
    <xf numFmtId="0" fontId="28" fillId="14" borderId="34" xfId="23" applyFont="1" applyFill="1" applyBorder="1" applyAlignment="1" applyProtection="1">
      <alignment horizontal="center" vertical="center"/>
    </xf>
    <xf numFmtId="0" fontId="23" fillId="14" borderId="14" xfId="0" applyFont="1" applyFill="1" applyBorder="1" applyAlignment="1" applyProtection="1">
      <alignment horizontal="left" vertical="center" wrapText="1"/>
    </xf>
    <xf numFmtId="37" fontId="23" fillId="14" borderId="35" xfId="0" applyNumberFormat="1" applyFont="1" applyFill="1" applyBorder="1" applyAlignment="1" applyProtection="1">
      <alignment vertical="center"/>
    </xf>
    <xf numFmtId="37" fontId="23" fillId="14" borderId="35" xfId="0" applyNumberFormat="1" applyFont="1" applyFill="1" applyBorder="1" applyAlignment="1" applyProtection="1">
      <alignment vertical="center"/>
      <protection locked="0"/>
    </xf>
    <xf numFmtId="3" fontId="23" fillId="14" borderId="14" xfId="0" applyNumberFormat="1" applyFont="1" applyFill="1" applyBorder="1" applyAlignment="1" applyProtection="1">
      <alignment vertical="center"/>
    </xf>
    <xf numFmtId="0" fontId="24" fillId="14" borderId="14" xfId="0" applyFont="1" applyFill="1" applyBorder="1" applyAlignment="1" applyProtection="1">
      <alignment horizontal="left" vertical="center" wrapText="1"/>
    </xf>
    <xf numFmtId="37" fontId="16" fillId="14" borderId="35" xfId="0" applyNumberFormat="1" applyFont="1" applyFill="1" applyBorder="1" applyAlignment="1" applyProtection="1">
      <alignment vertical="center"/>
      <protection locked="0"/>
    </xf>
    <xf numFmtId="37" fontId="23" fillId="14" borderId="35" xfId="0" applyNumberFormat="1" applyFont="1" applyFill="1" applyBorder="1" applyAlignment="1" applyProtection="1">
      <alignment horizontal="right" vertical="center"/>
      <protection locked="0"/>
    </xf>
    <xf numFmtId="0" fontId="28" fillId="14" borderId="44" xfId="23" applyFont="1" applyFill="1" applyBorder="1" applyAlignment="1" applyProtection="1">
      <alignment horizontal="center" vertical="center"/>
    </xf>
    <xf numFmtId="0" fontId="23" fillId="14" borderId="45" xfId="0" applyFont="1" applyFill="1" applyBorder="1" applyAlignment="1" applyProtection="1">
      <alignment horizontal="left" vertical="center" wrapText="1"/>
    </xf>
    <xf numFmtId="37" fontId="23" fillId="14" borderId="39" xfId="0" applyNumberFormat="1" applyFont="1" applyFill="1" applyBorder="1" applyAlignment="1" applyProtection="1">
      <alignment vertical="center"/>
    </xf>
    <xf numFmtId="0" fontId="24" fillId="14" borderId="14" xfId="0" applyFont="1" applyFill="1" applyBorder="1" applyAlignment="1" applyProtection="1">
      <alignment vertical="center" wrapText="1"/>
    </xf>
    <xf numFmtId="3" fontId="16" fillId="14" borderId="14" xfId="0" applyNumberFormat="1" applyFont="1" applyFill="1" applyBorder="1" applyAlignment="1" applyProtection="1">
      <alignment vertical="center" wrapText="1"/>
    </xf>
    <xf numFmtId="37" fontId="24" fillId="14" borderId="35" xfId="0" applyNumberFormat="1" applyFont="1" applyFill="1" applyBorder="1" applyAlignment="1" applyProtection="1">
      <alignment vertical="center"/>
      <protection locked="0"/>
    </xf>
    <xf numFmtId="0" fontId="18" fillId="0" borderId="17"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7" fillId="0" borderId="5" xfId="0" applyFont="1" applyFill="1" applyBorder="1" applyProtection="1"/>
    <xf numFmtId="37" fontId="29" fillId="16" borderId="25" xfId="23" applyNumberFormat="1" applyFont="1" applyFill="1" applyBorder="1" applyAlignment="1" applyProtection="1">
      <alignment vertical="center"/>
    </xf>
    <xf numFmtId="37" fontId="18" fillId="13" borderId="13" xfId="23" applyNumberFormat="1" applyFont="1" applyFill="1" applyBorder="1" applyAlignment="1" applyProtection="1">
      <alignment vertical="center"/>
      <protection locked="0"/>
    </xf>
    <xf numFmtId="37" fontId="18" fillId="0" borderId="13" xfId="23" applyNumberFormat="1" applyFont="1" applyFill="1" applyBorder="1" applyAlignment="1" applyProtection="1">
      <alignment vertical="center"/>
      <protection locked="0"/>
    </xf>
    <xf numFmtId="37" fontId="29" fillId="16" borderId="13" xfId="23" applyNumberFormat="1" applyFont="1" applyFill="1" applyBorder="1" applyAlignment="1" applyProtection="1">
      <alignment vertical="center"/>
    </xf>
    <xf numFmtId="37" fontId="18" fillId="0" borderId="13" xfId="0" applyNumberFormat="1" applyFont="1" applyFill="1" applyBorder="1" applyAlignment="1" applyProtection="1">
      <alignment horizontal="right" vertical="center"/>
      <protection locked="0"/>
    </xf>
    <xf numFmtId="37" fontId="18" fillId="0" borderId="28" xfId="23" applyNumberFormat="1" applyFont="1" applyFill="1" applyBorder="1" applyAlignment="1" applyProtection="1">
      <alignment horizontal="right" vertical="center"/>
      <protection locked="0"/>
    </xf>
    <xf numFmtId="37" fontId="32" fillId="16" borderId="27" xfId="23" applyNumberFormat="1" applyFont="1" applyFill="1" applyBorder="1" applyProtection="1"/>
    <xf numFmtId="0" fontId="29" fillId="13" borderId="4" xfId="23" applyFont="1" applyFill="1" applyBorder="1" applyAlignment="1" applyProtection="1">
      <alignment vertical="center"/>
    </xf>
    <xf numFmtId="0" fontId="29" fillId="13" borderId="0" xfId="23" applyFont="1" applyFill="1" applyBorder="1" applyAlignment="1" applyProtection="1">
      <alignment vertical="center"/>
    </xf>
    <xf numFmtId="0" fontId="29" fillId="13" borderId="5" xfId="23" applyFont="1" applyFill="1" applyBorder="1" applyAlignment="1" applyProtection="1">
      <alignment vertical="center"/>
    </xf>
    <xf numFmtId="37" fontId="29" fillId="16" borderId="55" xfId="23" applyNumberFormat="1" applyFont="1" applyFill="1" applyBorder="1" applyAlignment="1" applyProtection="1">
      <alignment vertical="center"/>
    </xf>
    <xf numFmtId="37" fontId="18" fillId="13" borderId="17" xfId="23" applyNumberFormat="1" applyFont="1" applyFill="1" applyBorder="1" applyAlignment="1" applyProtection="1">
      <alignment vertical="center"/>
      <protection locked="0"/>
    </xf>
    <xf numFmtId="37" fontId="18" fillId="0" borderId="17" xfId="23" applyNumberFormat="1" applyFont="1" applyFill="1" applyBorder="1" applyAlignment="1" applyProtection="1">
      <alignment vertical="center"/>
      <protection locked="0"/>
    </xf>
    <xf numFmtId="37" fontId="29" fillId="16" borderId="17" xfId="23" applyNumberFormat="1" applyFont="1" applyFill="1" applyBorder="1" applyAlignment="1" applyProtection="1">
      <alignment vertical="center"/>
    </xf>
    <xf numFmtId="37" fontId="18" fillId="0" borderId="17" xfId="0" applyNumberFormat="1" applyFont="1" applyFill="1" applyBorder="1" applyAlignment="1" applyProtection="1">
      <alignment horizontal="right" vertical="center"/>
      <protection locked="0"/>
    </xf>
    <xf numFmtId="37" fontId="18" fillId="0" borderId="56" xfId="23" applyNumberFormat="1" applyFont="1" applyFill="1" applyBorder="1" applyAlignment="1" applyProtection="1">
      <alignment horizontal="right" vertical="center"/>
      <protection locked="0"/>
    </xf>
    <xf numFmtId="37" fontId="32" fillId="16" borderId="57" xfId="23" applyNumberFormat="1" applyFont="1" applyFill="1" applyBorder="1" applyProtection="1"/>
    <xf numFmtId="37" fontId="29" fillId="16" borderId="24" xfId="23" applyNumberFormat="1" applyFont="1" applyFill="1" applyBorder="1" applyAlignment="1" applyProtection="1">
      <alignment vertical="center"/>
    </xf>
    <xf numFmtId="37" fontId="18" fillId="14" borderId="9" xfId="23" applyNumberFormat="1" applyFont="1" applyFill="1" applyBorder="1" applyAlignment="1" applyProtection="1">
      <alignment vertical="center"/>
    </xf>
    <xf numFmtId="37" fontId="29" fillId="16" borderId="9" xfId="23" applyNumberFormat="1" applyFont="1" applyFill="1" applyBorder="1" applyAlignment="1" applyProtection="1">
      <alignment vertical="center"/>
    </xf>
    <xf numFmtId="37" fontId="18" fillId="19" borderId="9" xfId="23" applyNumberFormat="1" applyFont="1" applyFill="1" applyBorder="1" applyAlignment="1" applyProtection="1">
      <alignment vertical="center"/>
    </xf>
    <xf numFmtId="37" fontId="18" fillId="14" borderId="11" xfId="23" applyNumberFormat="1" applyFont="1" applyFill="1" applyBorder="1" applyAlignment="1" applyProtection="1">
      <alignment horizontal="right" vertical="center"/>
    </xf>
    <xf numFmtId="37" fontId="18" fillId="19" borderId="11" xfId="23" applyNumberFormat="1" applyFont="1" applyFill="1" applyBorder="1" applyAlignment="1" applyProtection="1">
      <alignment horizontal="left" vertical="center"/>
    </xf>
    <xf numFmtId="37" fontId="32" fillId="16" borderId="43" xfId="23" applyNumberFormat="1" applyFont="1" applyFill="1" applyBorder="1" applyProtection="1"/>
    <xf numFmtId="0" fontId="33" fillId="0" borderId="14" xfId="0" applyFont="1" applyFill="1" applyBorder="1" applyAlignment="1" applyProtection="1">
      <alignment vertical="center" wrapText="1"/>
    </xf>
    <xf numFmtId="168" fontId="31" fillId="16" borderId="44" xfId="0" applyNumberFormat="1" applyFont="1" applyFill="1" applyBorder="1" applyAlignment="1" applyProtection="1">
      <alignment horizontal="right" vertical="center"/>
    </xf>
    <xf numFmtId="168" fontId="31" fillId="16" borderId="45" xfId="0" applyNumberFormat="1" applyFont="1" applyFill="1" applyBorder="1" applyAlignment="1" applyProtection="1">
      <alignment horizontal="right" vertical="center"/>
    </xf>
    <xf numFmtId="168" fontId="22" fillId="0" borderId="50" xfId="0" applyNumberFormat="1" applyFont="1" applyBorder="1" applyAlignment="1" applyProtection="1">
      <alignment horizontal="center" vertical="center" wrapText="1"/>
    </xf>
    <xf numFmtId="168" fontId="22" fillId="0" borderId="51" xfId="0" applyNumberFormat="1" applyFont="1" applyBorder="1" applyAlignment="1" applyProtection="1">
      <alignment horizontal="center" vertical="center"/>
    </xf>
    <xf numFmtId="168" fontId="21" fillId="0" borderId="2" xfId="0" applyNumberFormat="1" applyFont="1" applyBorder="1" applyAlignment="1" applyProtection="1">
      <alignment horizontal="left" vertical="top"/>
      <protection locked="0"/>
    </xf>
    <xf numFmtId="168" fontId="21" fillId="0" borderId="1" xfId="0" applyNumberFormat="1" applyFont="1" applyBorder="1" applyAlignment="1" applyProtection="1">
      <alignment horizontal="left" vertical="top"/>
      <protection locked="0"/>
    </xf>
    <xf numFmtId="168" fontId="21" fillId="0" borderId="3" xfId="0" applyNumberFormat="1" applyFont="1" applyBorder="1" applyAlignment="1" applyProtection="1">
      <alignment horizontal="left" vertical="top"/>
      <protection locked="0"/>
    </xf>
    <xf numFmtId="0" fontId="23" fillId="16" borderId="46" xfId="0" applyFont="1" applyFill="1" applyBorder="1" applyAlignment="1" applyProtection="1">
      <alignment horizontal="center" vertical="center" wrapText="1"/>
    </xf>
    <xf numFmtId="0" fontId="23" fillId="16" borderId="36" xfId="0" applyFont="1" applyFill="1" applyBorder="1" applyAlignment="1" applyProtection="1">
      <alignment horizontal="center" vertical="center" wrapText="1"/>
    </xf>
    <xf numFmtId="0" fontId="23" fillId="16" borderId="47" xfId="0" applyFont="1" applyFill="1" applyBorder="1" applyAlignment="1" applyProtection="1">
      <alignment horizontal="center" vertical="center" wrapText="1"/>
    </xf>
    <xf numFmtId="0" fontId="23" fillId="16" borderId="48" xfId="0" applyFont="1" applyFill="1" applyBorder="1" applyAlignment="1" applyProtection="1">
      <alignment horizontal="center" vertical="center" wrapText="1"/>
    </xf>
    <xf numFmtId="164" fontId="23" fillId="16" borderId="49" xfId="0" applyNumberFormat="1" applyFont="1" applyFill="1" applyBorder="1" applyAlignment="1" applyProtection="1">
      <alignment horizontal="center" vertical="center" wrapText="1"/>
    </xf>
    <xf numFmtId="164" fontId="23" fillId="16" borderId="38" xfId="0" applyNumberFormat="1" applyFont="1" applyFill="1" applyBorder="1" applyAlignment="1" applyProtection="1">
      <alignment horizontal="center" vertical="center" wrapText="1"/>
    </xf>
    <xf numFmtId="0" fontId="30" fillId="0" borderId="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21" fillId="0" borderId="4"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3" fontId="29" fillId="16" borderId="6" xfId="23" applyNumberFormat="1" applyFont="1" applyFill="1" applyBorder="1" applyAlignment="1" applyProtection="1">
      <alignment horizontal="center" vertical="center" wrapText="1"/>
    </xf>
    <xf numFmtId="3" fontId="29" fillId="16" borderId="2" xfId="23" applyNumberFormat="1" applyFont="1" applyFill="1" applyBorder="1" applyAlignment="1" applyProtection="1">
      <alignment horizontal="center" vertical="center" wrapText="1"/>
    </xf>
    <xf numFmtId="1" fontId="29" fillId="16" borderId="6" xfId="23" applyNumberFormat="1" applyFont="1" applyFill="1" applyBorder="1" applyAlignment="1" applyProtection="1">
      <alignment horizontal="center" vertical="center" wrapText="1"/>
    </xf>
    <xf numFmtId="0" fontId="29" fillId="16" borderId="6" xfId="23" applyFont="1" applyFill="1" applyBorder="1" applyAlignment="1" applyProtection="1">
      <alignment horizontal="center" vertical="center"/>
    </xf>
    <xf numFmtId="0" fontId="18" fillId="0" borderId="7" xfId="0" applyFont="1" applyFill="1" applyBorder="1" applyAlignment="1" applyProtection="1">
      <alignment horizontal="left" vertical="center" wrapText="1"/>
    </xf>
    <xf numFmtId="0" fontId="20" fillId="0" borderId="22" xfId="0" applyFont="1" applyFill="1" applyBorder="1" applyAlignment="1" applyProtection="1">
      <alignment horizontal="center" wrapText="1"/>
    </xf>
    <xf numFmtId="0" fontId="20" fillId="0" borderId="42" xfId="0" applyFont="1" applyFill="1" applyBorder="1" applyAlignment="1" applyProtection="1">
      <alignment horizontal="center" wrapText="1"/>
    </xf>
    <xf numFmtId="0" fontId="30" fillId="0" borderId="0" xfId="0" applyFont="1" applyFill="1" applyAlignment="1" applyProtection="1">
      <alignment horizontal="left" vertical="top" wrapText="1"/>
    </xf>
    <xf numFmtId="0" fontId="29" fillId="16" borderId="7" xfId="0" applyFont="1" applyFill="1" applyBorder="1" applyAlignment="1" applyProtection="1">
      <alignment horizontal="left" vertical="center" wrapText="1"/>
    </xf>
    <xf numFmtId="0" fontId="32" fillId="16" borderId="43" xfId="23" applyFont="1" applyFill="1" applyBorder="1" applyAlignment="1" applyProtection="1">
      <alignment horizontal="right"/>
    </xf>
    <xf numFmtId="0" fontId="32" fillId="16" borderId="26" xfId="23" applyFont="1" applyFill="1" applyBorder="1" applyAlignment="1" applyProtection="1">
      <alignment horizontal="right"/>
    </xf>
    <xf numFmtId="0" fontId="29" fillId="16" borderId="20"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17" xfId="23" applyFont="1" applyFill="1" applyBorder="1" applyAlignment="1" applyProtection="1">
      <alignment horizontal="left" vertical="center"/>
    </xf>
    <xf numFmtId="0" fontId="18" fillId="0" borderId="18" xfId="23" applyFont="1" applyFill="1" applyBorder="1" applyAlignment="1" applyProtection="1">
      <alignment horizontal="left" vertical="center"/>
    </xf>
    <xf numFmtId="0" fontId="18" fillId="0" borderId="19" xfId="23" applyFont="1" applyFill="1" applyBorder="1" applyAlignment="1" applyProtection="1">
      <alignment horizontal="left" vertical="center"/>
    </xf>
    <xf numFmtId="0" fontId="18" fillId="0" borderId="17" xfId="23" applyFont="1" applyFill="1" applyBorder="1" applyAlignment="1" applyProtection="1">
      <alignment horizontal="left" vertical="center" wrapText="1"/>
    </xf>
    <xf numFmtId="0" fontId="18" fillId="0" borderId="7" xfId="23" applyFont="1" applyFill="1" applyBorder="1" applyAlignment="1" applyProtection="1">
      <alignment horizontal="left" vertical="center"/>
    </xf>
    <xf numFmtId="0" fontId="18" fillId="0" borderId="7" xfId="23" applyFont="1" applyFill="1" applyBorder="1" applyAlignment="1" applyProtection="1">
      <alignment horizontal="left" vertical="center" wrapText="1"/>
    </xf>
  </cellXfs>
  <cellStyles count="29">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aje" xfId="26" builtinId="5"/>
    <cellStyle name="Porcentual 2" xfId="27"/>
    <cellStyle name="Título de hoja" xfId="28"/>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363034.63349999994</c:v>
                </c:pt>
                <c:pt idx="1">
                  <c:v>4596308.8244000003</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88568192"/>
        <c:axId val="88569728"/>
      </c:barChart>
      <c:catAx>
        <c:axId val="8856819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8569728"/>
        <c:crosses val="autoZero"/>
        <c:auto val="1"/>
        <c:lblAlgn val="ctr"/>
        <c:lblOffset val="100"/>
        <c:noMultiLvlLbl val="0"/>
      </c:catAx>
      <c:valAx>
        <c:axId val="88569728"/>
        <c:scaling>
          <c:orientation val="minMax"/>
        </c:scaling>
        <c:delete val="1"/>
        <c:axPos val="l"/>
        <c:majorGridlines/>
        <c:numFmt formatCode="#,##0" sourceLinked="1"/>
        <c:majorTickMark val="out"/>
        <c:minorTickMark val="none"/>
        <c:tickLblPos val="nextTo"/>
        <c:crossAx val="8856819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88953984"/>
        <c:axId val="88955520"/>
        <c:axId val="0"/>
      </c:bar3DChart>
      <c:catAx>
        <c:axId val="88953984"/>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88955520"/>
        <c:crosses val="autoZero"/>
        <c:auto val="1"/>
        <c:lblAlgn val="ctr"/>
        <c:lblOffset val="100"/>
        <c:noMultiLvlLbl val="0"/>
      </c:catAx>
      <c:valAx>
        <c:axId val="88955520"/>
        <c:scaling>
          <c:orientation val="minMax"/>
        </c:scaling>
        <c:delete val="0"/>
        <c:axPos val="b"/>
        <c:majorGridlines/>
        <c:numFmt formatCode="_(* #,##0_);_(* \(#,##0\);_(* &quot;-&quot;_);_(@_)" sourceLinked="1"/>
        <c:majorTickMark val="none"/>
        <c:minorTickMark val="none"/>
        <c:tickLblPos val="nextTo"/>
        <c:crossAx val="88953984"/>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c:ext xmlns:c16="http://schemas.microsoft.com/office/drawing/2014/chart" uri="{C3380CC4-5D6E-409C-BE32-E72D297353CC}">
              <c16:uniqueId val="{00000004-F678-4D53-9F9C-C4381FFD6D44}"/>
            </c:ext>
          </c:extLst>
        </c:ser>
        <c:dLbls>
          <c:showLegendKey val="0"/>
          <c:showVal val="0"/>
          <c:showCatName val="0"/>
          <c:showSerName val="0"/>
          <c:showPercent val="0"/>
          <c:showBubbleSize val="0"/>
        </c:dLbls>
        <c:gapWidth val="55"/>
        <c:gapDepth val="55"/>
        <c:shape val="cylinder"/>
        <c:axId val="88978944"/>
        <c:axId val="88980480"/>
        <c:axId val="0"/>
      </c:bar3DChart>
      <c:catAx>
        <c:axId val="88978944"/>
        <c:scaling>
          <c:orientation val="minMax"/>
        </c:scaling>
        <c:delete val="1"/>
        <c:axPos val="l"/>
        <c:numFmt formatCode="General" sourceLinked="1"/>
        <c:majorTickMark val="none"/>
        <c:minorTickMark val="none"/>
        <c:tickLblPos val="nextTo"/>
        <c:crossAx val="88980480"/>
        <c:crosses val="autoZero"/>
        <c:auto val="1"/>
        <c:lblAlgn val="ctr"/>
        <c:lblOffset val="100"/>
        <c:noMultiLvlLbl val="0"/>
      </c:catAx>
      <c:valAx>
        <c:axId val="88980480"/>
        <c:scaling>
          <c:orientation val="minMax"/>
        </c:scaling>
        <c:delete val="0"/>
        <c:axPos val="b"/>
        <c:majorGridlines/>
        <c:numFmt formatCode="General" sourceLinked="1"/>
        <c:majorTickMark val="none"/>
        <c:minorTickMark val="none"/>
        <c:tickLblPos val="nextTo"/>
        <c:crossAx val="8897894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zoomScale="110" zoomScaleNormal="110" workbookViewId="0">
      <selection activeCell="C117" sqref="C117"/>
    </sheetView>
  </sheetViews>
  <sheetFormatPr baseColWidth="10" defaultColWidth="0" defaultRowHeight="36.75" customHeight="1" x14ac:dyDescent="0.25"/>
  <cols>
    <col min="1" max="1" width="7.5703125" style="12" customWidth="1"/>
    <col min="2" max="2" width="78.28515625" style="13" customWidth="1"/>
    <col min="3" max="3" width="21.7109375" style="17" customWidth="1"/>
    <col min="4" max="16384" width="0" style="11" hidden="1"/>
  </cols>
  <sheetData>
    <row r="1" spans="1:4" ht="53.25" customHeight="1" x14ac:dyDescent="0.25">
      <c r="A1" s="176" t="s">
        <v>80</v>
      </c>
      <c r="B1" s="177"/>
      <c r="C1" s="177"/>
    </row>
    <row r="2" spans="1:4" s="20" customFormat="1" ht="28.5" customHeight="1" x14ac:dyDescent="0.25">
      <c r="A2" s="178" t="s">
        <v>239</v>
      </c>
      <c r="B2" s="179"/>
      <c r="C2" s="180"/>
      <c r="D2" s="43"/>
    </row>
    <row r="3" spans="1:4" s="25" customFormat="1" ht="22.5" customHeight="1" x14ac:dyDescent="0.25">
      <c r="A3" s="181" t="s">
        <v>29</v>
      </c>
      <c r="B3" s="183" t="s">
        <v>0</v>
      </c>
      <c r="C3" s="185" t="s">
        <v>30</v>
      </c>
      <c r="D3" s="44"/>
    </row>
    <row r="4" spans="1:4" s="25" customFormat="1" ht="15" customHeight="1" x14ac:dyDescent="0.25">
      <c r="A4" s="182"/>
      <c r="B4" s="184"/>
      <c r="C4" s="186"/>
      <c r="D4" s="44"/>
    </row>
    <row r="5" spans="1:4" s="25" customFormat="1" ht="3.75" customHeight="1" x14ac:dyDescent="0.25">
      <c r="A5" s="80"/>
      <c r="B5" s="81"/>
      <c r="C5" s="82"/>
      <c r="D5" s="44"/>
    </row>
    <row r="6" spans="1:4" s="26" customFormat="1" ht="25.5" customHeight="1" x14ac:dyDescent="0.25">
      <c r="A6" s="83">
        <v>1</v>
      </c>
      <c r="B6" s="84" t="s">
        <v>3</v>
      </c>
      <c r="C6" s="113">
        <f>SUM(C7+C9+C13+C14+C15+C16+C17+C23+C24)</f>
        <v>0</v>
      </c>
      <c r="D6" s="45"/>
    </row>
    <row r="7" spans="1:4" s="59" customFormat="1" ht="25.5" customHeight="1" x14ac:dyDescent="0.25">
      <c r="A7" s="131">
        <v>1.1000000000000001</v>
      </c>
      <c r="B7" s="132" t="s">
        <v>31</v>
      </c>
      <c r="C7" s="133">
        <f>SUM(C8)</f>
        <v>0</v>
      </c>
      <c r="D7" s="58"/>
    </row>
    <row r="8" spans="1:4" s="77" customFormat="1" ht="25.5" customHeight="1" x14ac:dyDescent="0.25">
      <c r="A8" s="107" t="s">
        <v>96</v>
      </c>
      <c r="B8" s="108" t="s">
        <v>97</v>
      </c>
      <c r="C8" s="116"/>
      <c r="D8" s="76"/>
    </row>
    <row r="9" spans="1:4" s="61" customFormat="1" ht="25.5" customHeight="1" x14ac:dyDescent="0.25">
      <c r="A9" s="131">
        <v>1.2</v>
      </c>
      <c r="B9" s="132" t="s">
        <v>32</v>
      </c>
      <c r="C9" s="133">
        <f>SUM(C10:C12)</f>
        <v>0</v>
      </c>
      <c r="D9" s="60"/>
    </row>
    <row r="10" spans="1:4" s="77" customFormat="1" ht="25.5" customHeight="1" x14ac:dyDescent="0.25">
      <c r="A10" s="107" t="s">
        <v>98</v>
      </c>
      <c r="B10" s="108" t="s">
        <v>99</v>
      </c>
      <c r="C10" s="116"/>
      <c r="D10" s="76"/>
    </row>
    <row r="11" spans="1:4" s="77" customFormat="1" ht="25.5" customHeight="1" x14ac:dyDescent="0.25">
      <c r="A11" s="107" t="s">
        <v>100</v>
      </c>
      <c r="B11" s="108" t="s">
        <v>101</v>
      </c>
      <c r="C11" s="116"/>
      <c r="D11" s="76"/>
    </row>
    <row r="12" spans="1:4" s="77" customFormat="1" ht="25.5" customHeight="1" x14ac:dyDescent="0.25">
      <c r="A12" s="107" t="s">
        <v>102</v>
      </c>
      <c r="B12" s="108" t="s">
        <v>103</v>
      </c>
      <c r="C12" s="116"/>
      <c r="D12" s="76"/>
    </row>
    <row r="13" spans="1:4" s="63" customFormat="1" ht="30" customHeight="1" x14ac:dyDescent="0.25">
      <c r="A13" s="131">
        <v>1.3</v>
      </c>
      <c r="B13" s="132" t="s">
        <v>33</v>
      </c>
      <c r="C13" s="134"/>
      <c r="D13" s="62"/>
    </row>
    <row r="14" spans="1:4" s="63" customFormat="1" ht="25.5" customHeight="1" x14ac:dyDescent="0.25">
      <c r="A14" s="131">
        <v>1.4</v>
      </c>
      <c r="B14" s="132" t="s">
        <v>34</v>
      </c>
      <c r="C14" s="134"/>
      <c r="D14" s="62"/>
    </row>
    <row r="15" spans="1:4" s="63" customFormat="1" ht="25.5" customHeight="1" x14ac:dyDescent="0.25">
      <c r="A15" s="131">
        <v>1.5</v>
      </c>
      <c r="B15" s="132" t="s">
        <v>35</v>
      </c>
      <c r="C15" s="134"/>
      <c r="D15" s="62"/>
    </row>
    <row r="16" spans="1:4" s="63" customFormat="1" ht="25.5" customHeight="1" x14ac:dyDescent="0.25">
      <c r="A16" s="131">
        <v>1.6</v>
      </c>
      <c r="B16" s="132" t="s">
        <v>36</v>
      </c>
      <c r="C16" s="134"/>
      <c r="D16" s="62"/>
    </row>
    <row r="17" spans="1:4" s="61" customFormat="1" ht="25.5" customHeight="1" x14ac:dyDescent="0.25">
      <c r="A17" s="131">
        <v>1.7</v>
      </c>
      <c r="B17" s="135" t="s">
        <v>37</v>
      </c>
      <c r="C17" s="133">
        <f>SUM(C18:C22)</f>
        <v>0</v>
      </c>
      <c r="D17" s="60"/>
    </row>
    <row r="18" spans="1:4" s="77" customFormat="1" ht="25.5" customHeight="1" x14ac:dyDescent="0.25">
      <c r="A18" s="107" t="s">
        <v>104</v>
      </c>
      <c r="B18" s="108" t="s">
        <v>105</v>
      </c>
      <c r="C18" s="116"/>
      <c r="D18" s="76"/>
    </row>
    <row r="19" spans="1:4" s="77" customFormat="1" ht="25.5" customHeight="1" x14ac:dyDescent="0.25">
      <c r="A19" s="107" t="s">
        <v>106</v>
      </c>
      <c r="B19" s="109" t="s">
        <v>107</v>
      </c>
      <c r="C19" s="116"/>
      <c r="D19" s="76"/>
    </row>
    <row r="20" spans="1:4" s="77" customFormat="1" ht="25.5" customHeight="1" x14ac:dyDescent="0.25">
      <c r="A20" s="107" t="s">
        <v>108</v>
      </c>
      <c r="B20" s="108" t="s">
        <v>109</v>
      </c>
      <c r="C20" s="116"/>
      <c r="D20" s="76"/>
    </row>
    <row r="21" spans="1:4" s="77" customFormat="1" ht="25.5" customHeight="1" x14ac:dyDescent="0.25">
      <c r="A21" s="107" t="s">
        <v>110</v>
      </c>
      <c r="B21" s="108" t="s">
        <v>111</v>
      </c>
      <c r="C21" s="116"/>
      <c r="D21" s="76"/>
    </row>
    <row r="22" spans="1:4" s="77" customFormat="1" ht="25.5" customHeight="1" x14ac:dyDescent="0.25">
      <c r="A22" s="107" t="s">
        <v>112</v>
      </c>
      <c r="B22" s="108" t="s">
        <v>113</v>
      </c>
      <c r="C22" s="116"/>
      <c r="D22" s="76"/>
    </row>
    <row r="23" spans="1:4" s="59" customFormat="1" ht="25.5" customHeight="1" x14ac:dyDescent="0.25">
      <c r="A23" s="131">
        <v>1.8</v>
      </c>
      <c r="B23" s="132" t="s">
        <v>38</v>
      </c>
      <c r="C23" s="134"/>
      <c r="D23" s="58"/>
    </row>
    <row r="24" spans="1:4" s="59" customFormat="1" ht="25.5" customHeight="1" x14ac:dyDescent="0.25">
      <c r="A24" s="131">
        <v>1.9</v>
      </c>
      <c r="B24" s="136" t="s">
        <v>81</v>
      </c>
      <c r="C24" s="137"/>
      <c r="D24" s="58"/>
    </row>
    <row r="25" spans="1:4" s="29" customFormat="1" ht="25.5" customHeight="1" x14ac:dyDescent="0.25">
      <c r="A25" s="83">
        <v>2</v>
      </c>
      <c r="B25" s="85" t="s">
        <v>11</v>
      </c>
      <c r="C25" s="114">
        <f>SUM(C26:C30)</f>
        <v>0</v>
      </c>
      <c r="D25" s="49"/>
    </row>
    <row r="26" spans="1:4" s="19" customFormat="1" ht="25.5" customHeight="1" x14ac:dyDescent="0.25">
      <c r="A26" s="131">
        <v>2.1</v>
      </c>
      <c r="B26" s="132" t="s">
        <v>39</v>
      </c>
      <c r="C26" s="138"/>
      <c r="D26" s="47"/>
    </row>
    <row r="27" spans="1:4" s="19" customFormat="1" ht="25.5" customHeight="1" x14ac:dyDescent="0.25">
      <c r="A27" s="131">
        <v>2.2000000000000002</v>
      </c>
      <c r="B27" s="132" t="s">
        <v>114</v>
      </c>
      <c r="C27" s="138"/>
      <c r="D27" s="47"/>
    </row>
    <row r="28" spans="1:4" s="19" customFormat="1" ht="25.5" customHeight="1" x14ac:dyDescent="0.25">
      <c r="A28" s="131">
        <v>2.2999999999999998</v>
      </c>
      <c r="B28" s="132" t="s">
        <v>40</v>
      </c>
      <c r="C28" s="138"/>
      <c r="D28" s="47"/>
    </row>
    <row r="29" spans="1:4" s="19" customFormat="1" ht="33" customHeight="1" x14ac:dyDescent="0.25">
      <c r="A29" s="131">
        <v>2.4</v>
      </c>
      <c r="B29" s="132" t="s">
        <v>41</v>
      </c>
      <c r="C29" s="138"/>
      <c r="D29" s="47"/>
    </row>
    <row r="30" spans="1:4" s="19" customFormat="1" ht="25.5" customHeight="1" x14ac:dyDescent="0.25">
      <c r="A30" s="131">
        <v>2.5</v>
      </c>
      <c r="B30" s="132" t="s">
        <v>82</v>
      </c>
      <c r="C30" s="138"/>
      <c r="D30" s="47"/>
    </row>
    <row r="31" spans="1:4" s="29" customFormat="1" ht="25.5" customHeight="1" x14ac:dyDescent="0.25">
      <c r="A31" s="83">
        <v>3</v>
      </c>
      <c r="B31" s="86" t="s">
        <v>12</v>
      </c>
      <c r="C31" s="114">
        <f>SUM(C32:C33)</f>
        <v>0</v>
      </c>
      <c r="D31" s="49"/>
    </row>
    <row r="32" spans="1:4" s="65" customFormat="1" ht="25.5" customHeight="1" x14ac:dyDescent="0.25">
      <c r="A32" s="131">
        <v>3.1</v>
      </c>
      <c r="B32" s="132" t="s">
        <v>42</v>
      </c>
      <c r="C32" s="134"/>
      <c r="D32" s="64"/>
    </row>
    <row r="33" spans="1:4" s="65" customFormat="1" ht="45.6" customHeight="1" x14ac:dyDescent="0.25">
      <c r="A33" s="131">
        <v>3.9</v>
      </c>
      <c r="B33" s="132" t="s">
        <v>182</v>
      </c>
      <c r="C33" s="134"/>
      <c r="D33" s="64"/>
    </row>
    <row r="34" spans="1:4" s="55" customFormat="1" ht="25.5" customHeight="1" x14ac:dyDescent="0.25">
      <c r="A34" s="83">
        <v>4</v>
      </c>
      <c r="B34" s="87" t="s">
        <v>43</v>
      </c>
      <c r="C34" s="114">
        <f>SUM(C35+C39+C54+C55+C60)</f>
        <v>0</v>
      </c>
      <c r="D34" s="54"/>
    </row>
    <row r="35" spans="1:4" s="67" customFormat="1" ht="33.6" customHeight="1" x14ac:dyDescent="0.25">
      <c r="A35" s="131">
        <v>4.0999999999999996</v>
      </c>
      <c r="B35" s="30" t="s">
        <v>44</v>
      </c>
      <c r="C35" s="133">
        <f>SUM(C36:C37)</f>
        <v>0</v>
      </c>
      <c r="D35" s="66"/>
    </row>
    <row r="36" spans="1:4" s="79" customFormat="1" ht="25.5" customHeight="1" x14ac:dyDescent="0.25">
      <c r="A36" s="107" t="s">
        <v>115</v>
      </c>
      <c r="B36" s="108" t="s">
        <v>116</v>
      </c>
      <c r="C36" s="116"/>
      <c r="D36" s="78"/>
    </row>
    <row r="37" spans="1:4" s="79" customFormat="1" ht="35.25" customHeight="1" x14ac:dyDescent="0.25">
      <c r="A37" s="107" t="s">
        <v>117</v>
      </c>
      <c r="B37" s="108" t="s">
        <v>118</v>
      </c>
      <c r="C37" s="116"/>
      <c r="D37" s="78"/>
    </row>
    <row r="38" spans="1:4" s="69" customFormat="1" ht="25.5" customHeight="1" x14ac:dyDescent="0.25">
      <c r="A38" s="131">
        <v>4.2</v>
      </c>
      <c r="B38" s="132" t="s">
        <v>83</v>
      </c>
      <c r="C38" s="115"/>
      <c r="D38" s="68"/>
    </row>
    <row r="39" spans="1:4" s="73" customFormat="1" ht="25.5" customHeight="1" x14ac:dyDescent="0.25">
      <c r="A39" s="139">
        <v>4.3</v>
      </c>
      <c r="B39" s="140" t="s">
        <v>45</v>
      </c>
      <c r="C39" s="141">
        <f>SUM(C40:C53)</f>
        <v>0</v>
      </c>
      <c r="D39" s="72"/>
    </row>
    <row r="40" spans="1:4" s="71" customFormat="1" ht="16.149999999999999" customHeight="1" x14ac:dyDescent="0.25">
      <c r="A40" s="110" t="s">
        <v>119</v>
      </c>
      <c r="B40" s="111" t="s">
        <v>120</v>
      </c>
      <c r="C40" s="121"/>
      <c r="D40" s="70"/>
    </row>
    <row r="41" spans="1:4" s="31" customFormat="1" ht="19.149999999999999" customHeight="1" x14ac:dyDescent="0.25">
      <c r="A41" s="107" t="s">
        <v>121</v>
      </c>
      <c r="B41" s="108" t="s">
        <v>122</v>
      </c>
      <c r="C41" s="116"/>
      <c r="D41" s="50"/>
    </row>
    <row r="42" spans="1:4" s="27" customFormat="1" ht="16.899999999999999" customHeight="1" x14ac:dyDescent="0.25">
      <c r="A42" s="107" t="s">
        <v>123</v>
      </c>
      <c r="B42" s="108" t="s">
        <v>124</v>
      </c>
      <c r="C42" s="116"/>
      <c r="D42" s="46"/>
    </row>
    <row r="43" spans="1:4" s="57" customFormat="1" ht="18.600000000000001" customHeight="1" x14ac:dyDescent="0.25">
      <c r="A43" s="107" t="s">
        <v>125</v>
      </c>
      <c r="B43" s="108" t="s">
        <v>126</v>
      </c>
      <c r="C43" s="116"/>
      <c r="D43" s="56"/>
    </row>
    <row r="44" spans="1:4" s="31" customFormat="1" ht="18" customHeight="1" x14ac:dyDescent="0.25">
      <c r="A44" s="107" t="s">
        <v>127</v>
      </c>
      <c r="B44" s="108" t="s">
        <v>128</v>
      </c>
      <c r="C44" s="116"/>
      <c r="D44" s="50"/>
    </row>
    <row r="45" spans="1:4" s="31" customFormat="1" ht="21.6" customHeight="1" x14ac:dyDescent="0.25">
      <c r="A45" s="107" t="s">
        <v>129</v>
      </c>
      <c r="B45" s="108" t="s">
        <v>130</v>
      </c>
      <c r="C45" s="116"/>
      <c r="D45" s="50"/>
    </row>
    <row r="46" spans="1:4" s="31" customFormat="1" ht="21.6" customHeight="1" x14ac:dyDescent="0.25">
      <c r="A46" s="107" t="s">
        <v>131</v>
      </c>
      <c r="B46" s="108" t="s">
        <v>132</v>
      </c>
      <c r="C46" s="116"/>
      <c r="D46" s="50"/>
    </row>
    <row r="47" spans="1:4" s="31" customFormat="1" ht="20.45" customHeight="1" x14ac:dyDescent="0.25">
      <c r="A47" s="107" t="s">
        <v>133</v>
      </c>
      <c r="B47" s="108" t="s">
        <v>134</v>
      </c>
      <c r="C47" s="116"/>
      <c r="D47" s="50"/>
    </row>
    <row r="48" spans="1:4" s="31" customFormat="1" ht="21.6" customHeight="1" x14ac:dyDescent="0.25">
      <c r="A48" s="107" t="s">
        <v>135</v>
      </c>
      <c r="B48" s="108" t="s">
        <v>136</v>
      </c>
      <c r="C48" s="116"/>
      <c r="D48" s="50"/>
    </row>
    <row r="49" spans="1:4" s="31" customFormat="1" ht="28.5" customHeight="1" x14ac:dyDescent="0.25">
      <c r="A49" s="107" t="s">
        <v>137</v>
      </c>
      <c r="B49" s="108" t="s">
        <v>138</v>
      </c>
      <c r="C49" s="116"/>
      <c r="D49" s="50"/>
    </row>
    <row r="50" spans="1:4" s="31" customFormat="1" ht="17.45" customHeight="1" x14ac:dyDescent="0.25">
      <c r="A50" s="107" t="s">
        <v>139</v>
      </c>
      <c r="B50" s="108" t="s">
        <v>140</v>
      </c>
      <c r="C50" s="116"/>
      <c r="D50" s="50"/>
    </row>
    <row r="51" spans="1:4" s="31" customFormat="1" ht="19.149999999999999" customHeight="1" x14ac:dyDescent="0.25">
      <c r="A51" s="107" t="s">
        <v>141</v>
      </c>
      <c r="B51" s="108" t="s">
        <v>142</v>
      </c>
      <c r="C51" s="116"/>
      <c r="D51" s="50"/>
    </row>
    <row r="52" spans="1:4" s="31" customFormat="1" ht="16.149999999999999" customHeight="1" x14ac:dyDescent="0.25">
      <c r="A52" s="107" t="s">
        <v>143</v>
      </c>
      <c r="B52" s="108" t="s">
        <v>144</v>
      </c>
      <c r="C52" s="116"/>
      <c r="D52" s="50"/>
    </row>
    <row r="53" spans="1:4" s="27" customFormat="1" ht="21.6" customHeight="1" x14ac:dyDescent="0.25">
      <c r="A53" s="107" t="s">
        <v>145</v>
      </c>
      <c r="B53" s="108" t="s">
        <v>146</v>
      </c>
      <c r="C53" s="116"/>
      <c r="D53" s="46"/>
    </row>
    <row r="54" spans="1:4" s="59" customFormat="1" ht="26.45" customHeight="1" x14ac:dyDescent="0.25">
      <c r="A54" s="131">
        <v>4.4000000000000004</v>
      </c>
      <c r="B54" s="30" t="s">
        <v>46</v>
      </c>
      <c r="C54" s="134"/>
      <c r="D54" s="58"/>
    </row>
    <row r="55" spans="1:4" s="31" customFormat="1" ht="24" customHeight="1" x14ac:dyDescent="0.25">
      <c r="A55" s="131">
        <v>4.5</v>
      </c>
      <c r="B55" s="132" t="s">
        <v>183</v>
      </c>
      <c r="C55" s="133">
        <f>SUM(C56:C59)</f>
        <v>0</v>
      </c>
      <c r="D55" s="50"/>
    </row>
    <row r="56" spans="1:4" s="31" customFormat="1" ht="21" customHeight="1" x14ac:dyDescent="0.25">
      <c r="A56" s="107" t="s">
        <v>147</v>
      </c>
      <c r="B56" s="108" t="s">
        <v>105</v>
      </c>
      <c r="C56" s="116"/>
      <c r="D56" s="50"/>
    </row>
    <row r="57" spans="1:4" s="31" customFormat="1" ht="20.45" customHeight="1" x14ac:dyDescent="0.25">
      <c r="A57" s="107" t="s">
        <v>148</v>
      </c>
      <c r="B57" s="108" t="s">
        <v>107</v>
      </c>
      <c r="C57" s="116"/>
      <c r="D57" s="50"/>
    </row>
    <row r="58" spans="1:4" s="31" customFormat="1" ht="19.899999999999999" customHeight="1" x14ac:dyDescent="0.25">
      <c r="A58" s="107" t="s">
        <v>149</v>
      </c>
      <c r="B58" s="108" t="s">
        <v>109</v>
      </c>
      <c r="C58" s="116"/>
      <c r="D58" s="50"/>
    </row>
    <row r="59" spans="1:4" s="31" customFormat="1" ht="19.149999999999999" customHeight="1" x14ac:dyDescent="0.25">
      <c r="A59" s="107" t="s">
        <v>150</v>
      </c>
      <c r="B59" s="108" t="s">
        <v>111</v>
      </c>
      <c r="C59" s="116"/>
      <c r="D59" s="50"/>
    </row>
    <row r="60" spans="1:4" s="31" customFormat="1" ht="30.6" customHeight="1" x14ac:dyDescent="0.25">
      <c r="A60" s="131">
        <v>4.9000000000000004</v>
      </c>
      <c r="B60" s="132" t="s">
        <v>84</v>
      </c>
      <c r="C60" s="134"/>
      <c r="D60" s="50"/>
    </row>
    <row r="61" spans="1:4" s="31" customFormat="1" ht="26.45" customHeight="1" x14ac:dyDescent="0.25">
      <c r="A61" s="83">
        <v>5</v>
      </c>
      <c r="B61" s="85" t="s">
        <v>15</v>
      </c>
      <c r="C61" s="114">
        <f>SUM(C62+C67)</f>
        <v>0</v>
      </c>
      <c r="D61" s="50"/>
    </row>
    <row r="62" spans="1:4" s="67" customFormat="1" ht="25.9" customHeight="1" x14ac:dyDescent="0.25">
      <c r="A62" s="131">
        <v>5.0999999999999996</v>
      </c>
      <c r="B62" s="30" t="s">
        <v>15</v>
      </c>
      <c r="C62" s="133">
        <f>SUM(C63:C65)</f>
        <v>0</v>
      </c>
      <c r="D62" s="66"/>
    </row>
    <row r="63" spans="1:4" s="31" customFormat="1" ht="24.6" customHeight="1" x14ac:dyDescent="0.25">
      <c r="A63" s="107" t="s">
        <v>151</v>
      </c>
      <c r="B63" s="108" t="s">
        <v>152</v>
      </c>
      <c r="C63" s="116"/>
      <c r="D63" s="50"/>
    </row>
    <row r="64" spans="1:4" s="31" customFormat="1" ht="18.600000000000001" customHeight="1" x14ac:dyDescent="0.25">
      <c r="A64" s="107" t="s">
        <v>153</v>
      </c>
      <c r="B64" s="108" t="s">
        <v>154</v>
      </c>
      <c r="C64" s="116"/>
      <c r="D64" s="50"/>
    </row>
    <row r="65" spans="1:4" s="31" customFormat="1" ht="21" customHeight="1" x14ac:dyDescent="0.25">
      <c r="A65" s="107" t="s">
        <v>155</v>
      </c>
      <c r="B65" s="108" t="s">
        <v>156</v>
      </c>
      <c r="C65" s="116"/>
      <c r="D65" s="50"/>
    </row>
    <row r="66" spans="1:4" s="67" customFormat="1" ht="23.45" customHeight="1" x14ac:dyDescent="0.25">
      <c r="A66" s="131">
        <v>5.2</v>
      </c>
      <c r="B66" s="30" t="s">
        <v>85</v>
      </c>
      <c r="C66" s="115"/>
      <c r="D66" s="66"/>
    </row>
    <row r="67" spans="1:4" s="67" customFormat="1" ht="37.9" customHeight="1" x14ac:dyDescent="0.25">
      <c r="A67" s="131">
        <v>5.9</v>
      </c>
      <c r="B67" s="30" t="s">
        <v>191</v>
      </c>
      <c r="C67" s="134"/>
      <c r="D67" s="66"/>
    </row>
    <row r="68" spans="1:4" s="31" customFormat="1" ht="29.45" customHeight="1" x14ac:dyDescent="0.25">
      <c r="A68" s="83">
        <v>6</v>
      </c>
      <c r="B68" s="85" t="s">
        <v>16</v>
      </c>
      <c r="C68" s="114">
        <f>SUM(C69+C77+C78+C79)</f>
        <v>363034.63349999994</v>
      </c>
      <c r="D68" s="50"/>
    </row>
    <row r="69" spans="1:4" s="67" customFormat="1" ht="18.600000000000001" customHeight="1" x14ac:dyDescent="0.25">
      <c r="A69" s="131">
        <v>6.1</v>
      </c>
      <c r="B69" s="30" t="s">
        <v>86</v>
      </c>
      <c r="C69" s="133">
        <f>SUM(C70:C76)</f>
        <v>363034.63349999994</v>
      </c>
      <c r="D69" s="66"/>
    </row>
    <row r="70" spans="1:4" s="31" customFormat="1" ht="20.25" customHeight="1" x14ac:dyDescent="0.25">
      <c r="A70" s="107" t="s">
        <v>157</v>
      </c>
      <c r="B70" s="108" t="s">
        <v>158</v>
      </c>
      <c r="C70" s="116"/>
      <c r="D70" s="50"/>
    </row>
    <row r="71" spans="1:4" s="31" customFormat="1" ht="19.899999999999999" customHeight="1" x14ac:dyDescent="0.25">
      <c r="A71" s="107" t="s">
        <v>159</v>
      </c>
      <c r="B71" s="108" t="s">
        <v>107</v>
      </c>
      <c r="C71" s="116"/>
      <c r="D71" s="50"/>
    </row>
    <row r="72" spans="1:4" s="31" customFormat="1" ht="22.15" customHeight="1" x14ac:dyDescent="0.25">
      <c r="A72" s="107" t="s">
        <v>160</v>
      </c>
      <c r="B72" s="108" t="s">
        <v>47</v>
      </c>
      <c r="C72" s="116"/>
      <c r="D72" s="50"/>
    </row>
    <row r="73" spans="1:4" s="31" customFormat="1" ht="19.899999999999999" customHeight="1" x14ac:dyDescent="0.25">
      <c r="A73" s="107" t="s">
        <v>161</v>
      </c>
      <c r="B73" s="108" t="s">
        <v>162</v>
      </c>
      <c r="C73" s="116"/>
      <c r="D73" s="50"/>
    </row>
    <row r="74" spans="1:4" s="31" customFormat="1" ht="22.15" customHeight="1" x14ac:dyDescent="0.25">
      <c r="A74" s="107" t="s">
        <v>163</v>
      </c>
      <c r="B74" s="108" t="s">
        <v>164</v>
      </c>
      <c r="C74" s="116"/>
      <c r="D74" s="50"/>
    </row>
    <row r="75" spans="1:4" s="31" customFormat="1" ht="22.15" customHeight="1" x14ac:dyDescent="0.25">
      <c r="A75" s="107" t="s">
        <v>165</v>
      </c>
      <c r="B75" s="108" t="s">
        <v>166</v>
      </c>
      <c r="C75" s="116"/>
      <c r="D75" s="50"/>
    </row>
    <row r="76" spans="1:4" s="31" customFormat="1" ht="23.45" customHeight="1" x14ac:dyDescent="0.25">
      <c r="A76" s="107" t="s">
        <v>167</v>
      </c>
      <c r="B76" s="108" t="s">
        <v>168</v>
      </c>
      <c r="C76" s="116">
        <f>350758.1*1.035</f>
        <v>363034.63349999994</v>
      </c>
      <c r="D76" s="50"/>
    </row>
    <row r="77" spans="1:4" s="67" customFormat="1" ht="21" customHeight="1" x14ac:dyDescent="0.25">
      <c r="A77" s="131">
        <v>6.2</v>
      </c>
      <c r="B77" s="30" t="s">
        <v>169</v>
      </c>
      <c r="C77" s="134"/>
      <c r="D77" s="66"/>
    </row>
    <row r="78" spans="1:4" s="67" customFormat="1" ht="24.6" customHeight="1" x14ac:dyDescent="0.25">
      <c r="A78" s="131">
        <v>6.3</v>
      </c>
      <c r="B78" s="142" t="s">
        <v>170</v>
      </c>
      <c r="C78" s="137"/>
      <c r="D78" s="66"/>
    </row>
    <row r="79" spans="1:4" s="67" customFormat="1" ht="24.6" customHeight="1" x14ac:dyDescent="0.25">
      <c r="A79" s="131">
        <v>6.9</v>
      </c>
      <c r="B79" s="142" t="s">
        <v>192</v>
      </c>
      <c r="C79" s="137"/>
      <c r="D79" s="66"/>
    </row>
    <row r="80" spans="1:4" s="32" customFormat="1" ht="25.5" customHeight="1" x14ac:dyDescent="0.25">
      <c r="A80" s="83">
        <v>7</v>
      </c>
      <c r="B80" s="85" t="s">
        <v>87</v>
      </c>
      <c r="C80" s="114">
        <f>SUM(C81:C89)</f>
        <v>0</v>
      </c>
      <c r="D80" s="51"/>
    </row>
    <row r="81" spans="1:4" s="32" customFormat="1" ht="36.75" customHeight="1" x14ac:dyDescent="0.25">
      <c r="A81" s="131">
        <v>7.1</v>
      </c>
      <c r="B81" s="143" t="s">
        <v>230</v>
      </c>
      <c r="C81" s="137"/>
      <c r="D81" s="51"/>
    </row>
    <row r="82" spans="1:4" s="32" customFormat="1" ht="36.75" customHeight="1" x14ac:dyDescent="0.25">
      <c r="A82" s="131">
        <v>7.2</v>
      </c>
      <c r="B82" s="143" t="s">
        <v>88</v>
      </c>
      <c r="C82" s="137"/>
      <c r="D82" s="51"/>
    </row>
    <row r="83" spans="1:4" s="32" customFormat="1" ht="36.75" customHeight="1" x14ac:dyDescent="0.25">
      <c r="A83" s="131">
        <v>7.3</v>
      </c>
      <c r="B83" s="143" t="s">
        <v>89</v>
      </c>
      <c r="C83" s="137"/>
      <c r="D83" s="51"/>
    </row>
    <row r="84" spans="1:4" s="32" customFormat="1" ht="47.45" customHeight="1" x14ac:dyDescent="0.25">
      <c r="A84" s="131">
        <v>7.4</v>
      </c>
      <c r="B84" s="143" t="s">
        <v>90</v>
      </c>
      <c r="C84" s="137"/>
      <c r="D84" s="51"/>
    </row>
    <row r="85" spans="1:4" s="32" customFormat="1" ht="50.45" customHeight="1" x14ac:dyDescent="0.25">
      <c r="A85" s="131">
        <v>7.5</v>
      </c>
      <c r="B85" s="143" t="s">
        <v>91</v>
      </c>
      <c r="C85" s="137"/>
      <c r="D85" s="51"/>
    </row>
    <row r="86" spans="1:4" s="32" customFormat="1" ht="49.9" customHeight="1" x14ac:dyDescent="0.25">
      <c r="A86" s="131">
        <v>7.6</v>
      </c>
      <c r="B86" s="143" t="s">
        <v>92</v>
      </c>
      <c r="C86" s="137"/>
      <c r="D86" s="51"/>
    </row>
    <row r="87" spans="1:4" s="32" customFormat="1" ht="43.9" customHeight="1" x14ac:dyDescent="0.25">
      <c r="A87" s="131">
        <v>7.7</v>
      </c>
      <c r="B87" s="143" t="s">
        <v>93</v>
      </c>
      <c r="C87" s="137"/>
      <c r="D87" s="51"/>
    </row>
    <row r="88" spans="1:4" s="32" customFormat="1" ht="39.6" customHeight="1" x14ac:dyDescent="0.25">
      <c r="A88" s="131">
        <v>7.8</v>
      </c>
      <c r="B88" s="143" t="s">
        <v>94</v>
      </c>
      <c r="C88" s="137"/>
      <c r="D88" s="51"/>
    </row>
    <row r="89" spans="1:4" s="32" customFormat="1" ht="33.6" customHeight="1" x14ac:dyDescent="0.25">
      <c r="A89" s="131">
        <v>7.9</v>
      </c>
      <c r="B89" s="143" t="s">
        <v>23</v>
      </c>
      <c r="C89" s="137"/>
      <c r="D89" s="51"/>
    </row>
    <row r="90" spans="1:4" s="31" customFormat="1" ht="37.9" customHeight="1" x14ac:dyDescent="0.25">
      <c r="A90" s="83">
        <v>8</v>
      </c>
      <c r="B90" s="88" t="s">
        <v>95</v>
      </c>
      <c r="C90" s="114">
        <f>SUM(C91+C94+C99+C100+C101)</f>
        <v>1170755</v>
      </c>
      <c r="D90" s="50"/>
    </row>
    <row r="91" spans="1:4" s="67" customFormat="1" ht="25.5" customHeight="1" x14ac:dyDescent="0.25">
      <c r="A91" s="131">
        <v>8.1</v>
      </c>
      <c r="B91" s="30" t="s">
        <v>48</v>
      </c>
      <c r="C91" s="133">
        <f>SUM(C92:C93)</f>
        <v>1170755</v>
      </c>
      <c r="D91" s="66"/>
    </row>
    <row r="92" spans="1:4" s="28" customFormat="1" ht="25.5" customHeight="1" x14ac:dyDescent="0.25">
      <c r="A92" s="107" t="s">
        <v>63</v>
      </c>
      <c r="B92" s="173" t="s">
        <v>49</v>
      </c>
      <c r="C92" s="117"/>
      <c r="D92" s="48"/>
    </row>
    <row r="93" spans="1:4" s="28" customFormat="1" ht="25.5" customHeight="1" x14ac:dyDescent="0.25">
      <c r="A93" s="107" t="s">
        <v>171</v>
      </c>
      <c r="B93" s="173" t="s">
        <v>50</v>
      </c>
      <c r="C93" s="117">
        <v>1170755</v>
      </c>
      <c r="D93" s="48"/>
    </row>
    <row r="94" spans="1:4" s="67" customFormat="1" ht="25.5" customHeight="1" x14ac:dyDescent="0.25">
      <c r="A94" s="131">
        <v>8.1999999999999993</v>
      </c>
      <c r="B94" s="30" t="s">
        <v>51</v>
      </c>
      <c r="C94" s="133">
        <f>SUM(C95:C98)</f>
        <v>0</v>
      </c>
      <c r="D94" s="66"/>
    </row>
    <row r="95" spans="1:4" s="28" customFormat="1" ht="25.5" customHeight="1" x14ac:dyDescent="0.25">
      <c r="A95" s="107" t="s">
        <v>64</v>
      </c>
      <c r="B95" s="173" t="s">
        <v>52</v>
      </c>
      <c r="C95" s="117"/>
      <c r="D95" s="48"/>
    </row>
    <row r="96" spans="1:4" s="28" customFormat="1" ht="25.5" customHeight="1" x14ac:dyDescent="0.25">
      <c r="A96" s="107" t="s">
        <v>172</v>
      </c>
      <c r="B96" s="173" t="s">
        <v>53</v>
      </c>
      <c r="C96" s="117"/>
      <c r="D96" s="48"/>
    </row>
    <row r="97" spans="1:4" s="28" customFormat="1" ht="25.5" customHeight="1" x14ac:dyDescent="0.25">
      <c r="A97" s="107" t="s">
        <v>173</v>
      </c>
      <c r="B97" s="173" t="s">
        <v>54</v>
      </c>
      <c r="C97" s="117"/>
      <c r="D97" s="48"/>
    </row>
    <row r="98" spans="1:4" s="28" customFormat="1" ht="25.5" customHeight="1" x14ac:dyDescent="0.25">
      <c r="A98" s="107" t="s">
        <v>174</v>
      </c>
      <c r="B98" s="173" t="s">
        <v>55</v>
      </c>
      <c r="C98" s="117"/>
      <c r="D98" s="48"/>
    </row>
    <row r="99" spans="1:4" s="67" customFormat="1" ht="25.5" customHeight="1" x14ac:dyDescent="0.25">
      <c r="A99" s="131">
        <v>8.3000000000000007</v>
      </c>
      <c r="B99" s="30" t="s">
        <v>56</v>
      </c>
      <c r="C99" s="134"/>
      <c r="D99" s="66"/>
    </row>
    <row r="100" spans="1:4" s="67" customFormat="1" ht="25.5" customHeight="1" x14ac:dyDescent="0.25">
      <c r="A100" s="131">
        <v>8.4</v>
      </c>
      <c r="B100" s="30" t="s">
        <v>175</v>
      </c>
      <c r="C100" s="134"/>
      <c r="D100" s="66"/>
    </row>
    <row r="101" spans="1:4" s="67" customFormat="1" ht="25.5" customHeight="1" x14ac:dyDescent="0.25">
      <c r="A101" s="131">
        <v>8.5</v>
      </c>
      <c r="B101" s="30" t="s">
        <v>176</v>
      </c>
      <c r="C101" s="134"/>
      <c r="D101" s="66"/>
    </row>
    <row r="102" spans="1:4" s="33" customFormat="1" ht="33.6" customHeight="1" x14ac:dyDescent="0.25">
      <c r="A102" s="83">
        <v>9</v>
      </c>
      <c r="B102" s="88" t="s">
        <v>177</v>
      </c>
      <c r="C102" s="114">
        <f>SUM(C103+C105+C107+C109)</f>
        <v>3425553.8243999998</v>
      </c>
      <c r="D102" s="52"/>
    </row>
    <row r="103" spans="1:4" s="75" customFormat="1" ht="23.45" customHeight="1" x14ac:dyDescent="0.25">
      <c r="A103" s="131">
        <v>9.1</v>
      </c>
      <c r="B103" s="30" t="s">
        <v>178</v>
      </c>
      <c r="C103" s="134"/>
      <c r="D103" s="74"/>
    </row>
    <row r="104" spans="1:4" s="67" customFormat="1" ht="20.45" customHeight="1" x14ac:dyDescent="0.25">
      <c r="A104" s="131">
        <v>9.1999999999999993</v>
      </c>
      <c r="B104" s="136" t="s">
        <v>184</v>
      </c>
      <c r="C104" s="118"/>
      <c r="D104" s="66"/>
    </row>
    <row r="105" spans="1:4" s="75" customFormat="1" ht="22.9" customHeight="1" x14ac:dyDescent="0.25">
      <c r="A105" s="131">
        <v>9.3000000000000007</v>
      </c>
      <c r="B105" s="30" t="s">
        <v>57</v>
      </c>
      <c r="C105" s="134">
        <f>3309713.84*1.035</f>
        <v>3425553.8243999998</v>
      </c>
      <c r="D105" s="74"/>
    </row>
    <row r="106" spans="1:4" s="75" customFormat="1" ht="21.6" customHeight="1" x14ac:dyDescent="0.25">
      <c r="A106" s="131">
        <v>9.4</v>
      </c>
      <c r="B106" s="142" t="s">
        <v>185</v>
      </c>
      <c r="C106" s="119"/>
      <c r="D106" s="74"/>
    </row>
    <row r="107" spans="1:4" s="75" customFormat="1" ht="23.45" customHeight="1" x14ac:dyDescent="0.25">
      <c r="A107" s="131">
        <v>9.5</v>
      </c>
      <c r="B107" s="142" t="s">
        <v>58</v>
      </c>
      <c r="C107" s="144"/>
      <c r="D107" s="74"/>
    </row>
    <row r="108" spans="1:4" s="75" customFormat="1" ht="26.45" customHeight="1" x14ac:dyDescent="0.25">
      <c r="A108" s="131">
        <v>9.6</v>
      </c>
      <c r="B108" s="30" t="s">
        <v>179</v>
      </c>
      <c r="C108" s="115"/>
      <c r="D108" s="74"/>
    </row>
    <row r="109" spans="1:4" s="75" customFormat="1" ht="27" customHeight="1" x14ac:dyDescent="0.25">
      <c r="A109" s="131">
        <v>9.6999999999999993</v>
      </c>
      <c r="B109" s="142" t="s">
        <v>180</v>
      </c>
      <c r="C109" s="144"/>
      <c r="D109" s="74"/>
    </row>
    <row r="110" spans="1:4" s="33" customFormat="1" ht="20.45" customHeight="1" x14ac:dyDescent="0.25">
      <c r="A110" s="83">
        <v>0</v>
      </c>
      <c r="B110" s="85" t="s">
        <v>20</v>
      </c>
      <c r="C110" s="114">
        <f>SUM(C111+C113)</f>
        <v>0</v>
      </c>
      <c r="D110" s="52"/>
    </row>
    <row r="111" spans="1:4" s="75" customFormat="1" ht="22.15" customHeight="1" x14ac:dyDescent="0.25">
      <c r="A111" s="131">
        <v>0.1</v>
      </c>
      <c r="B111" s="30" t="s">
        <v>59</v>
      </c>
      <c r="C111" s="134"/>
      <c r="D111" s="74"/>
    </row>
    <row r="112" spans="1:4" s="75" customFormat="1" ht="25.15" customHeight="1" x14ac:dyDescent="0.25">
      <c r="A112" s="131">
        <v>0.2</v>
      </c>
      <c r="B112" s="30" t="s">
        <v>60</v>
      </c>
      <c r="C112" s="115"/>
      <c r="D112" s="74"/>
    </row>
    <row r="113" spans="1:4" s="67" customFormat="1" ht="25.9" customHeight="1" x14ac:dyDescent="0.25">
      <c r="A113" s="131">
        <v>0.3</v>
      </c>
      <c r="B113" s="136" t="s">
        <v>181</v>
      </c>
      <c r="C113" s="137"/>
      <c r="D113" s="66"/>
    </row>
    <row r="114" spans="1:4" s="34" customFormat="1" ht="23.45" customHeight="1" x14ac:dyDescent="0.25">
      <c r="A114" s="174" t="s">
        <v>61</v>
      </c>
      <c r="B114" s="175"/>
      <c r="C114" s="120">
        <f>SUM(C6+C25+C31+C34+C61+C68+C80+C90+C102+C110)</f>
        <v>4959343.4578999998</v>
      </c>
      <c r="D114" s="53"/>
    </row>
    <row r="115" spans="1:4" s="24" customFormat="1" ht="12.75" customHeight="1" x14ac:dyDescent="0.25">
      <c r="A115" s="21"/>
      <c r="B115" s="22"/>
      <c r="C115" s="23"/>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BjREBUN4sCmVLJwUSIgvYQY7Oz8xNlkk5Jmg/0uMHGmXVhfGiL1qV21Uh0lyBFobYqlHS5Q3fGZvBOF676sKDA==" saltValue="u5IixfDD2GPEL4k6lLJuUQ=="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abSelected="1" zoomScale="110" zoomScaleNormal="110" workbookViewId="0">
      <selection activeCell="G61" sqref="G61"/>
    </sheetView>
  </sheetViews>
  <sheetFormatPr baseColWidth="10" defaultColWidth="11.42578125" defaultRowHeight="12.75" customHeight="1" x14ac:dyDescent="0.2"/>
  <cols>
    <col min="1" max="1" width="4.85546875" style="2" customWidth="1"/>
    <col min="2" max="2" width="32.85546875" style="1" customWidth="1"/>
    <col min="3" max="3" width="14.28515625" style="9" customWidth="1"/>
    <col min="4" max="4" width="28.85546875" style="10" customWidth="1"/>
    <col min="5" max="8" width="15.42578125" style="1" customWidth="1"/>
    <col min="9" max="9" width="13" style="1" customWidth="1"/>
    <col min="10" max="12" width="16.85546875" style="1" customWidth="1"/>
    <col min="13" max="16384" width="11.42578125" style="14"/>
  </cols>
  <sheetData>
    <row r="1" spans="1:12" ht="30" customHeight="1" x14ac:dyDescent="0.2">
      <c r="A1" s="187" t="s">
        <v>229</v>
      </c>
      <c r="B1" s="188"/>
      <c r="C1" s="188"/>
      <c r="D1" s="188"/>
      <c r="E1" s="188"/>
      <c r="F1" s="188"/>
      <c r="G1" s="188"/>
      <c r="H1" s="188"/>
      <c r="I1" s="188"/>
      <c r="J1" s="188"/>
      <c r="K1" s="188"/>
      <c r="L1" s="188"/>
    </row>
    <row r="2" spans="1:12" ht="27.75" customHeight="1" x14ac:dyDescent="0.2">
      <c r="A2" s="189" t="str">
        <f>'ESTIMACIÓN DE INGRESOS'!A2:C2</f>
        <v>Nombre del Municipio: Degollado, Jalisco</v>
      </c>
      <c r="B2" s="190"/>
      <c r="C2" s="190"/>
      <c r="D2" s="190"/>
      <c r="E2" s="190"/>
      <c r="F2" s="190"/>
      <c r="G2" s="190"/>
      <c r="H2" s="190"/>
      <c r="I2" s="190"/>
      <c r="J2" s="190"/>
      <c r="K2" s="190"/>
      <c r="L2" s="190"/>
    </row>
    <row r="3" spans="1:12" ht="17.25" customHeight="1" x14ac:dyDescent="0.2">
      <c r="A3" s="194" t="s">
        <v>1</v>
      </c>
      <c r="B3" s="194"/>
      <c r="C3" s="194"/>
      <c r="D3" s="194"/>
      <c r="E3" s="191" t="s">
        <v>225</v>
      </c>
      <c r="F3" s="191" t="s">
        <v>226</v>
      </c>
      <c r="G3" s="192" t="s">
        <v>77</v>
      </c>
      <c r="H3" s="191" t="s">
        <v>78</v>
      </c>
      <c r="I3" s="193" t="s">
        <v>79</v>
      </c>
      <c r="J3" s="191" t="s">
        <v>224</v>
      </c>
      <c r="K3" s="191" t="s">
        <v>227</v>
      </c>
      <c r="L3" s="191" t="s">
        <v>228</v>
      </c>
    </row>
    <row r="4" spans="1:12" ht="10.9" customHeight="1" x14ac:dyDescent="0.2">
      <c r="A4" s="194"/>
      <c r="B4" s="194"/>
      <c r="C4" s="194"/>
      <c r="D4" s="194"/>
      <c r="E4" s="191"/>
      <c r="F4" s="191"/>
      <c r="G4" s="192"/>
      <c r="H4" s="191"/>
      <c r="I4" s="193"/>
      <c r="J4" s="191"/>
      <c r="K4" s="191"/>
      <c r="L4" s="191"/>
    </row>
    <row r="5" spans="1:12" ht="17.45" customHeight="1" x14ac:dyDescent="0.2">
      <c r="A5" s="156" t="s">
        <v>2</v>
      </c>
      <c r="B5" s="157"/>
      <c r="C5" s="157"/>
      <c r="D5" s="157"/>
      <c r="E5" s="157"/>
      <c r="F5" s="157"/>
      <c r="G5" s="157"/>
      <c r="H5" s="156"/>
      <c r="I5" s="158"/>
      <c r="J5" s="14"/>
      <c r="K5" s="14"/>
      <c r="L5" s="148"/>
    </row>
    <row r="6" spans="1:12" ht="17.45" customHeight="1" x14ac:dyDescent="0.2">
      <c r="A6" s="93">
        <v>1</v>
      </c>
      <c r="B6" s="202" t="s">
        <v>3</v>
      </c>
      <c r="C6" s="202"/>
      <c r="D6" s="202"/>
      <c r="E6" s="124">
        <f>SUM(E7:E15)</f>
        <v>0</v>
      </c>
      <c r="F6" s="124">
        <f>SUM(F7:F15)</f>
        <v>0</v>
      </c>
      <c r="G6" s="159">
        <f>SUM(G7:G15)</f>
        <v>0</v>
      </c>
      <c r="H6" s="166">
        <f>SUM(H7:H15)</f>
        <v>0</v>
      </c>
      <c r="I6" s="94" t="e">
        <f>H6/E6-1</f>
        <v>#DIV/0!</v>
      </c>
      <c r="J6" s="124">
        <f>SUM(J7:J15)</f>
        <v>0</v>
      </c>
      <c r="K6" s="124">
        <f>SUM(K7:K15)</f>
        <v>0</v>
      </c>
      <c r="L6" s="149">
        <f>SUM(L7:L15)</f>
        <v>0</v>
      </c>
    </row>
    <row r="7" spans="1:12" ht="15" customHeight="1" x14ac:dyDescent="0.2">
      <c r="A7" s="39">
        <v>1.1000000000000001</v>
      </c>
      <c r="B7" s="210" t="s">
        <v>4</v>
      </c>
      <c r="C7" s="210"/>
      <c r="D7" s="210"/>
      <c r="E7" s="125"/>
      <c r="F7" s="125"/>
      <c r="G7" s="160"/>
      <c r="H7" s="167">
        <f>'ESTIMACIÓN DE INGRESOS'!$C$7</f>
        <v>0</v>
      </c>
      <c r="I7" s="40" t="e">
        <f>H7/E7-1</f>
        <v>#DIV/0!</v>
      </c>
      <c r="J7" s="125"/>
      <c r="K7" s="125"/>
      <c r="L7" s="150"/>
    </row>
    <row r="8" spans="1:12" ht="15" customHeight="1" x14ac:dyDescent="0.2">
      <c r="A8" s="39">
        <v>1.2</v>
      </c>
      <c r="B8" s="210" t="s">
        <v>5</v>
      </c>
      <c r="C8" s="210"/>
      <c r="D8" s="210"/>
      <c r="E8" s="125"/>
      <c r="F8" s="125"/>
      <c r="G8" s="160"/>
      <c r="H8" s="167">
        <f>'ESTIMACIÓN DE INGRESOS'!$C$9</f>
        <v>0</v>
      </c>
      <c r="I8" s="40" t="e">
        <f t="shared" ref="I8:I28" si="0">H8/E8-1</f>
        <v>#DIV/0!</v>
      </c>
      <c r="J8" s="125"/>
      <c r="K8" s="125"/>
      <c r="L8" s="150"/>
    </row>
    <row r="9" spans="1:12" ht="15" customHeight="1" x14ac:dyDescent="0.2">
      <c r="A9" s="39">
        <v>1.3</v>
      </c>
      <c r="B9" s="210" t="s">
        <v>6</v>
      </c>
      <c r="C9" s="210"/>
      <c r="D9" s="210"/>
      <c r="E9" s="126"/>
      <c r="F9" s="126"/>
      <c r="G9" s="161"/>
      <c r="H9" s="167">
        <f>'ESTIMACIÓN DE INGRESOS'!C13</f>
        <v>0</v>
      </c>
      <c r="I9" s="40" t="e">
        <f t="shared" si="0"/>
        <v>#DIV/0!</v>
      </c>
      <c r="J9" s="126"/>
      <c r="K9" s="126"/>
      <c r="L9" s="151"/>
    </row>
    <row r="10" spans="1:12" ht="15" customHeight="1" x14ac:dyDescent="0.2">
      <c r="A10" s="39">
        <v>1.4</v>
      </c>
      <c r="B10" s="210" t="s">
        <v>7</v>
      </c>
      <c r="C10" s="210"/>
      <c r="D10" s="210"/>
      <c r="E10" s="126"/>
      <c r="F10" s="126"/>
      <c r="G10" s="161"/>
      <c r="H10" s="167">
        <f>'ESTIMACIÓN DE INGRESOS'!C14</f>
        <v>0</v>
      </c>
      <c r="I10" s="40" t="e">
        <f t="shared" si="0"/>
        <v>#DIV/0!</v>
      </c>
      <c r="J10" s="126"/>
      <c r="K10" s="126"/>
      <c r="L10" s="151"/>
    </row>
    <row r="11" spans="1:12" ht="15" customHeight="1" x14ac:dyDescent="0.2">
      <c r="A11" s="39">
        <v>1.5</v>
      </c>
      <c r="B11" s="210" t="s">
        <v>8</v>
      </c>
      <c r="C11" s="210"/>
      <c r="D11" s="210"/>
      <c r="E11" s="126"/>
      <c r="F11" s="126"/>
      <c r="G11" s="161"/>
      <c r="H11" s="167">
        <f>'ESTIMACIÓN DE INGRESOS'!C15</f>
        <v>0</v>
      </c>
      <c r="I11" s="40" t="e">
        <f t="shared" si="0"/>
        <v>#DIV/0!</v>
      </c>
      <c r="J11" s="126"/>
      <c r="K11" s="126"/>
      <c r="L11" s="151"/>
    </row>
    <row r="12" spans="1:12" ht="15" customHeight="1" x14ac:dyDescent="0.2">
      <c r="A12" s="39">
        <v>1.6</v>
      </c>
      <c r="B12" s="210" t="s">
        <v>9</v>
      </c>
      <c r="C12" s="210"/>
      <c r="D12" s="210"/>
      <c r="E12" s="126"/>
      <c r="F12" s="126"/>
      <c r="G12" s="161"/>
      <c r="H12" s="167">
        <f>'ESTIMACIÓN DE INGRESOS'!C16</f>
        <v>0</v>
      </c>
      <c r="I12" s="40" t="e">
        <f t="shared" si="0"/>
        <v>#DIV/0!</v>
      </c>
      <c r="J12" s="126"/>
      <c r="K12" s="126"/>
      <c r="L12" s="151"/>
    </row>
    <row r="13" spans="1:12" ht="15" customHeight="1" x14ac:dyDescent="0.2">
      <c r="A13" s="39">
        <v>1.7</v>
      </c>
      <c r="B13" s="206" t="s">
        <v>234</v>
      </c>
      <c r="C13" s="207"/>
      <c r="D13" s="208"/>
      <c r="E13" s="125"/>
      <c r="F13" s="125"/>
      <c r="G13" s="160"/>
      <c r="H13" s="167">
        <f>'ESTIMACIÓN DE INGRESOS'!C17</f>
        <v>0</v>
      </c>
      <c r="I13" s="40" t="e">
        <f t="shared" si="0"/>
        <v>#DIV/0!</v>
      </c>
      <c r="J13" s="125"/>
      <c r="K13" s="125"/>
      <c r="L13" s="150"/>
    </row>
    <row r="14" spans="1:12" ht="15" customHeight="1" x14ac:dyDescent="0.2">
      <c r="A14" s="39">
        <v>1.8</v>
      </c>
      <c r="B14" s="206" t="s">
        <v>10</v>
      </c>
      <c r="C14" s="207"/>
      <c r="D14" s="208"/>
      <c r="E14" s="125"/>
      <c r="F14" s="125"/>
      <c r="G14" s="160"/>
      <c r="H14" s="167">
        <f>'ESTIMACIÓN DE INGRESOS'!C23</f>
        <v>0</v>
      </c>
      <c r="I14" s="41" t="e">
        <f t="shared" ref="I14" si="1">H14/E14-1</f>
        <v>#DIV/0!</v>
      </c>
      <c r="J14" s="125"/>
      <c r="K14" s="125"/>
      <c r="L14" s="150"/>
    </row>
    <row r="15" spans="1:12" ht="24.6" customHeight="1" x14ac:dyDescent="0.2">
      <c r="A15" s="39">
        <v>1.9</v>
      </c>
      <c r="B15" s="209" t="s">
        <v>231</v>
      </c>
      <c r="C15" s="207"/>
      <c r="D15" s="208"/>
      <c r="E15" s="125"/>
      <c r="F15" s="125"/>
      <c r="G15" s="160"/>
      <c r="H15" s="167">
        <f>'ESTIMACIÓN DE INGRESOS'!C24</f>
        <v>0</v>
      </c>
      <c r="I15" s="41" t="e">
        <f t="shared" si="0"/>
        <v>#DIV/0!</v>
      </c>
      <c r="J15" s="125"/>
      <c r="K15" s="125"/>
      <c r="L15" s="150"/>
    </row>
    <row r="16" spans="1:12" ht="17.45" customHeight="1" x14ac:dyDescent="0.2">
      <c r="A16" s="89">
        <v>2</v>
      </c>
      <c r="B16" s="199" t="s">
        <v>11</v>
      </c>
      <c r="C16" s="199"/>
      <c r="D16" s="199"/>
      <c r="E16" s="127">
        <f>SUM(E17:E21)</f>
        <v>0</v>
      </c>
      <c r="F16" s="127">
        <f>SUM(F17:F21)</f>
        <v>0</v>
      </c>
      <c r="G16" s="162">
        <f>SUM(G17:G21)</f>
        <v>0</v>
      </c>
      <c r="H16" s="168">
        <f>SUM(H17:H21)</f>
        <v>0</v>
      </c>
      <c r="I16" s="90" t="e">
        <f t="shared" si="0"/>
        <v>#DIV/0!</v>
      </c>
      <c r="J16" s="127">
        <f>SUM(J17:J21)</f>
        <v>0</v>
      </c>
      <c r="K16" s="127">
        <f>SUM(K17:K21)</f>
        <v>0</v>
      </c>
      <c r="L16" s="152">
        <f>SUM(L17:L21)</f>
        <v>0</v>
      </c>
    </row>
    <row r="17" spans="1:12" x14ac:dyDescent="0.2">
      <c r="A17" s="39">
        <v>2.1</v>
      </c>
      <c r="B17" s="206" t="s">
        <v>71</v>
      </c>
      <c r="C17" s="207"/>
      <c r="D17" s="208"/>
      <c r="E17" s="125"/>
      <c r="F17" s="125"/>
      <c r="G17" s="160"/>
      <c r="H17" s="167">
        <f>'ESTIMACIÓN DE INGRESOS'!C26</f>
        <v>0</v>
      </c>
      <c r="I17" s="40" t="e">
        <f>H17/E17-1</f>
        <v>#DIV/0!</v>
      </c>
      <c r="J17" s="125"/>
      <c r="K17" s="125"/>
      <c r="L17" s="150"/>
    </row>
    <row r="18" spans="1:12" ht="15" customHeight="1" x14ac:dyDescent="0.2">
      <c r="A18" s="39">
        <v>2.2000000000000002</v>
      </c>
      <c r="B18" s="206" t="s">
        <v>72</v>
      </c>
      <c r="C18" s="207"/>
      <c r="D18" s="208"/>
      <c r="E18" s="126"/>
      <c r="F18" s="126"/>
      <c r="G18" s="161"/>
      <c r="H18" s="167">
        <f>'ESTIMACIÓN DE INGRESOS'!C27</f>
        <v>0</v>
      </c>
      <c r="I18" s="40" t="e">
        <f>H18/E18-1</f>
        <v>#DIV/0!</v>
      </c>
      <c r="J18" s="126"/>
      <c r="K18" s="126"/>
      <c r="L18" s="151"/>
    </row>
    <row r="19" spans="1:12" ht="15" customHeight="1" x14ac:dyDescent="0.2">
      <c r="A19" s="39">
        <v>2.2999999999999998</v>
      </c>
      <c r="B19" s="206" t="s">
        <v>73</v>
      </c>
      <c r="C19" s="207"/>
      <c r="D19" s="208"/>
      <c r="E19" s="126"/>
      <c r="F19" s="126"/>
      <c r="G19" s="161"/>
      <c r="H19" s="167">
        <f>'ESTIMACIÓN DE INGRESOS'!C28</f>
        <v>0</v>
      </c>
      <c r="I19" s="40" t="e">
        <f>H19/E19-1</f>
        <v>#DIV/0!</v>
      </c>
      <c r="J19" s="126"/>
      <c r="K19" s="126"/>
      <c r="L19" s="151"/>
    </row>
    <row r="20" spans="1:12" ht="15" customHeight="1" x14ac:dyDescent="0.2">
      <c r="A20" s="39">
        <v>2.4</v>
      </c>
      <c r="B20" s="206" t="s">
        <v>74</v>
      </c>
      <c r="C20" s="207"/>
      <c r="D20" s="208"/>
      <c r="E20" s="125"/>
      <c r="F20" s="125"/>
      <c r="G20" s="160"/>
      <c r="H20" s="167">
        <f>'ESTIMACIÓN DE INGRESOS'!C29</f>
        <v>0</v>
      </c>
      <c r="I20" s="40" t="e">
        <f>H20/E20-1</f>
        <v>#DIV/0!</v>
      </c>
      <c r="J20" s="125"/>
      <c r="K20" s="125"/>
      <c r="L20" s="150"/>
    </row>
    <row r="21" spans="1:12" ht="15" customHeight="1" x14ac:dyDescent="0.2">
      <c r="A21" s="39">
        <v>2.5</v>
      </c>
      <c r="B21" s="206" t="s">
        <v>232</v>
      </c>
      <c r="C21" s="207"/>
      <c r="D21" s="208"/>
      <c r="E21" s="125"/>
      <c r="F21" s="125"/>
      <c r="G21" s="160"/>
      <c r="H21" s="167">
        <f>'ESTIMACIÓN DE INGRESOS'!C30</f>
        <v>0</v>
      </c>
      <c r="I21" s="40" t="e">
        <f>H21/E21-1</f>
        <v>#DIV/0!</v>
      </c>
      <c r="J21" s="125"/>
      <c r="K21" s="125"/>
      <c r="L21" s="150"/>
    </row>
    <row r="22" spans="1:12" ht="16.899999999999999" customHeight="1" x14ac:dyDescent="0.2">
      <c r="A22" s="89">
        <v>3</v>
      </c>
      <c r="B22" s="199" t="s">
        <v>12</v>
      </c>
      <c r="C22" s="199"/>
      <c r="D22" s="199"/>
      <c r="E22" s="127">
        <f>SUM(E23:E24)</f>
        <v>0</v>
      </c>
      <c r="F22" s="127">
        <f>SUM(F23:F24)</f>
        <v>0</v>
      </c>
      <c r="G22" s="162">
        <f>SUM(G23:G24)</f>
        <v>0</v>
      </c>
      <c r="H22" s="168">
        <f>SUM(H23:H24)</f>
        <v>0</v>
      </c>
      <c r="I22" s="91" t="e">
        <f t="shared" si="0"/>
        <v>#DIV/0!</v>
      </c>
      <c r="J22" s="127">
        <f>SUM(J23:J24)</f>
        <v>0</v>
      </c>
      <c r="K22" s="127">
        <f>SUM(K23:K24)</f>
        <v>0</v>
      </c>
      <c r="L22" s="152">
        <f>SUM(L23:L24)</f>
        <v>0</v>
      </c>
    </row>
    <row r="23" spans="1:12" ht="15" customHeight="1" x14ac:dyDescent="0.2">
      <c r="A23" s="39">
        <v>3.1</v>
      </c>
      <c r="B23" s="210" t="s">
        <v>13</v>
      </c>
      <c r="C23" s="210"/>
      <c r="D23" s="210"/>
      <c r="E23" s="126"/>
      <c r="F23" s="126"/>
      <c r="G23" s="161"/>
      <c r="H23" s="167">
        <f>'ESTIMACIÓN DE INGRESOS'!C32</f>
        <v>0</v>
      </c>
      <c r="I23" s="41" t="e">
        <f t="shared" si="0"/>
        <v>#DIV/0!</v>
      </c>
      <c r="J23" s="126"/>
      <c r="K23" s="126"/>
      <c r="L23" s="151"/>
    </row>
    <row r="24" spans="1:12" ht="22.9" customHeight="1" x14ac:dyDescent="0.2">
      <c r="A24" s="39">
        <v>3.9</v>
      </c>
      <c r="B24" s="211" t="s">
        <v>233</v>
      </c>
      <c r="C24" s="210"/>
      <c r="D24" s="210"/>
      <c r="E24" s="126"/>
      <c r="F24" s="126"/>
      <c r="G24" s="161"/>
      <c r="H24" s="167">
        <f>'ESTIMACIÓN DE INGRESOS'!C33</f>
        <v>0</v>
      </c>
      <c r="I24" s="41" t="e">
        <f t="shared" si="0"/>
        <v>#DIV/0!</v>
      </c>
      <c r="J24" s="126"/>
      <c r="K24" s="126"/>
      <c r="L24" s="151"/>
    </row>
    <row r="25" spans="1:12" ht="19.149999999999999" customHeight="1" x14ac:dyDescent="0.2">
      <c r="A25" s="89">
        <v>4</v>
      </c>
      <c r="B25" s="199" t="s">
        <v>14</v>
      </c>
      <c r="C25" s="199"/>
      <c r="D25" s="199"/>
      <c r="E25" s="127">
        <f>SUM(E26:E31)</f>
        <v>0</v>
      </c>
      <c r="F25" s="127">
        <f>SUM(F26:F31)</f>
        <v>0</v>
      </c>
      <c r="G25" s="162">
        <f>SUM(G26:G31)</f>
        <v>0</v>
      </c>
      <c r="H25" s="168">
        <f>SUM(H26:H31)</f>
        <v>0</v>
      </c>
      <c r="I25" s="91" t="e">
        <f t="shared" si="0"/>
        <v>#DIV/0!</v>
      </c>
      <c r="J25" s="127">
        <f>SUM(J26:J31)</f>
        <v>0</v>
      </c>
      <c r="K25" s="127">
        <f>SUM(K26:K31)</f>
        <v>0</v>
      </c>
      <c r="L25" s="152">
        <f>SUM(L26:L31)</f>
        <v>0</v>
      </c>
    </row>
    <row r="26" spans="1:12" x14ac:dyDescent="0.2">
      <c r="A26" s="39">
        <v>4.0999999999999996</v>
      </c>
      <c r="B26" s="195" t="s">
        <v>67</v>
      </c>
      <c r="C26" s="195"/>
      <c r="D26" s="195"/>
      <c r="E26" s="125"/>
      <c r="F26" s="125"/>
      <c r="G26" s="160"/>
      <c r="H26" s="167">
        <f>'ESTIMACIÓN DE INGRESOS'!$C$35</f>
        <v>0</v>
      </c>
      <c r="I26" s="40" t="e">
        <f t="shared" si="0"/>
        <v>#DIV/0!</v>
      </c>
      <c r="J26" s="125"/>
      <c r="K26" s="125"/>
      <c r="L26" s="150"/>
    </row>
    <row r="27" spans="1:12" ht="15" customHeight="1" x14ac:dyDescent="0.2">
      <c r="A27" s="39">
        <v>4.2</v>
      </c>
      <c r="B27" s="195" t="s">
        <v>236</v>
      </c>
      <c r="C27" s="195"/>
      <c r="D27" s="195"/>
      <c r="E27" s="126"/>
      <c r="F27" s="126"/>
      <c r="G27" s="161"/>
      <c r="H27" s="169">
        <f>'ESTIMACIÓN DE INGRESOS'!C38</f>
        <v>0</v>
      </c>
      <c r="I27" s="122" t="e">
        <f t="shared" si="0"/>
        <v>#DIV/0!</v>
      </c>
      <c r="J27" s="126"/>
      <c r="K27" s="126"/>
      <c r="L27" s="151"/>
    </row>
    <row r="28" spans="1:12" ht="15" customHeight="1" x14ac:dyDescent="0.2">
      <c r="A28" s="39">
        <v>4.3</v>
      </c>
      <c r="B28" s="203" t="s">
        <v>68</v>
      </c>
      <c r="C28" s="204"/>
      <c r="D28" s="205"/>
      <c r="E28" s="126"/>
      <c r="F28" s="126"/>
      <c r="G28" s="161"/>
      <c r="H28" s="167">
        <f>'ESTIMACIÓN DE INGRESOS'!C39</f>
        <v>0</v>
      </c>
      <c r="I28" s="40" t="e">
        <f t="shared" si="0"/>
        <v>#DIV/0!</v>
      </c>
      <c r="J28" s="126"/>
      <c r="K28" s="126"/>
      <c r="L28" s="151"/>
    </row>
    <row r="29" spans="1:12" ht="15" customHeight="1" x14ac:dyDescent="0.2">
      <c r="A29" s="39">
        <v>4.4000000000000004</v>
      </c>
      <c r="B29" s="195" t="s">
        <v>69</v>
      </c>
      <c r="C29" s="195"/>
      <c r="D29" s="195"/>
      <c r="E29" s="125"/>
      <c r="F29" s="125"/>
      <c r="G29" s="160"/>
      <c r="H29" s="167">
        <f>'ESTIMACIÓN DE INGRESOS'!C54</f>
        <v>0</v>
      </c>
      <c r="I29" s="40" t="e">
        <f t="shared" ref="I29:I68" si="2">H29/E29-1</f>
        <v>#DIV/0!</v>
      </c>
      <c r="J29" s="125"/>
      <c r="K29" s="125"/>
      <c r="L29" s="150"/>
    </row>
    <row r="30" spans="1:12" ht="15" customHeight="1" x14ac:dyDescent="0.2">
      <c r="A30" s="39">
        <v>4.5</v>
      </c>
      <c r="B30" s="195" t="s">
        <v>186</v>
      </c>
      <c r="C30" s="195"/>
      <c r="D30" s="195"/>
      <c r="E30" s="125"/>
      <c r="F30" s="125"/>
      <c r="G30" s="160"/>
      <c r="H30" s="167">
        <f>'ESTIMACIÓN DE INGRESOS'!C55</f>
        <v>0</v>
      </c>
      <c r="I30" s="40" t="e">
        <f t="shared" ref="I30" si="3">H30/E30-1</f>
        <v>#DIV/0!</v>
      </c>
      <c r="J30" s="125"/>
      <c r="K30" s="125"/>
      <c r="L30" s="150"/>
    </row>
    <row r="31" spans="1:12" ht="22.9" customHeight="1" x14ac:dyDescent="0.2">
      <c r="A31" s="39">
        <v>4.9000000000000004</v>
      </c>
      <c r="B31" s="195" t="s">
        <v>235</v>
      </c>
      <c r="C31" s="195"/>
      <c r="D31" s="195"/>
      <c r="E31" s="125"/>
      <c r="F31" s="125"/>
      <c r="G31" s="160"/>
      <c r="H31" s="167">
        <f>'ESTIMACIÓN DE INGRESOS'!$C$60</f>
        <v>0</v>
      </c>
      <c r="I31" s="40" t="e">
        <f t="shared" si="2"/>
        <v>#DIV/0!</v>
      </c>
      <c r="J31" s="125"/>
      <c r="K31" s="125"/>
      <c r="L31" s="150"/>
    </row>
    <row r="32" spans="1:12" ht="19.899999999999999" customHeight="1" x14ac:dyDescent="0.2">
      <c r="A32" s="89">
        <v>5</v>
      </c>
      <c r="B32" s="199" t="s">
        <v>15</v>
      </c>
      <c r="C32" s="199"/>
      <c r="D32" s="199"/>
      <c r="E32" s="127">
        <f>SUM(E33:E35)</f>
        <v>0</v>
      </c>
      <c r="F32" s="127">
        <f>SUM(F33:F35)</f>
        <v>0</v>
      </c>
      <c r="G32" s="162">
        <f>SUM(G33:G35)</f>
        <v>0</v>
      </c>
      <c r="H32" s="168">
        <f>SUM(H33:H35)</f>
        <v>0</v>
      </c>
      <c r="I32" s="91" t="e">
        <f t="shared" si="2"/>
        <v>#DIV/0!</v>
      </c>
      <c r="J32" s="127">
        <f>SUM(J33:J35)</f>
        <v>0</v>
      </c>
      <c r="K32" s="127">
        <f>SUM(K33:K35)</f>
        <v>0</v>
      </c>
      <c r="L32" s="152">
        <f>SUM(L33:L35)</f>
        <v>0</v>
      </c>
    </row>
    <row r="33" spans="1:12" ht="15" customHeight="1" x14ac:dyDescent="0.2">
      <c r="A33" s="39">
        <v>5.0999999999999996</v>
      </c>
      <c r="B33" s="195" t="s">
        <v>75</v>
      </c>
      <c r="C33" s="195"/>
      <c r="D33" s="195"/>
      <c r="E33" s="125"/>
      <c r="F33" s="125"/>
      <c r="G33" s="160"/>
      <c r="H33" s="167">
        <f>'ESTIMACIÓN DE INGRESOS'!$C$62</f>
        <v>0</v>
      </c>
      <c r="I33" s="40" t="e">
        <f t="shared" si="2"/>
        <v>#DIV/0!</v>
      </c>
      <c r="J33" s="125"/>
      <c r="K33" s="125"/>
      <c r="L33" s="150"/>
    </row>
    <row r="34" spans="1:12" ht="15" customHeight="1" x14ac:dyDescent="0.2">
      <c r="A34" s="39">
        <v>5.2</v>
      </c>
      <c r="B34" s="195" t="s">
        <v>187</v>
      </c>
      <c r="C34" s="195"/>
      <c r="D34" s="195"/>
      <c r="E34" s="125"/>
      <c r="F34" s="125"/>
      <c r="G34" s="160"/>
      <c r="H34" s="169">
        <f>'ESTIMACIÓN DE INGRESOS'!C66</f>
        <v>0</v>
      </c>
      <c r="I34" s="122" t="e">
        <f t="shared" si="2"/>
        <v>#DIV/0!</v>
      </c>
      <c r="J34" s="125"/>
      <c r="K34" s="125"/>
      <c r="L34" s="150"/>
    </row>
    <row r="35" spans="1:12" ht="21" customHeight="1" x14ac:dyDescent="0.2">
      <c r="A35" s="39">
        <v>5.9</v>
      </c>
      <c r="B35" s="195" t="s">
        <v>188</v>
      </c>
      <c r="C35" s="195"/>
      <c r="D35" s="195"/>
      <c r="E35" s="125"/>
      <c r="F35" s="125"/>
      <c r="G35" s="160"/>
      <c r="H35" s="167">
        <f>'ESTIMACIÓN DE INGRESOS'!C67</f>
        <v>0</v>
      </c>
      <c r="I35" s="40" t="e">
        <f t="shared" si="2"/>
        <v>#DIV/0!</v>
      </c>
      <c r="J35" s="125"/>
      <c r="K35" s="125"/>
      <c r="L35" s="150"/>
    </row>
    <row r="36" spans="1:12" ht="21" customHeight="1" x14ac:dyDescent="0.2">
      <c r="A36" s="89">
        <v>6</v>
      </c>
      <c r="B36" s="199" t="s">
        <v>16</v>
      </c>
      <c r="C36" s="199"/>
      <c r="D36" s="199"/>
      <c r="E36" s="127">
        <f>SUM(E37:E40)</f>
        <v>0</v>
      </c>
      <c r="F36" s="127">
        <f>SUM(F37:F40)</f>
        <v>0</v>
      </c>
      <c r="G36" s="162">
        <f>SUM(G37:G40)</f>
        <v>350758</v>
      </c>
      <c r="H36" s="168">
        <f>SUM(H37:H40)</f>
        <v>363034.63349999994</v>
      </c>
      <c r="I36" s="91" t="e">
        <f t="shared" si="2"/>
        <v>#DIV/0!</v>
      </c>
      <c r="J36" s="127">
        <f>SUM(J37:J40)</f>
        <v>0</v>
      </c>
      <c r="K36" s="127">
        <f>SUM(K37:K40)</f>
        <v>0</v>
      </c>
      <c r="L36" s="152">
        <f>SUM(L37:L40)</f>
        <v>0</v>
      </c>
    </row>
    <row r="37" spans="1:12" ht="15" customHeight="1" x14ac:dyDescent="0.2">
      <c r="A37" s="39">
        <v>6.1</v>
      </c>
      <c r="B37" s="195" t="s">
        <v>76</v>
      </c>
      <c r="C37" s="195"/>
      <c r="D37" s="195"/>
      <c r="E37" s="125"/>
      <c r="F37" s="125"/>
      <c r="G37" s="160">
        <v>350758</v>
      </c>
      <c r="H37" s="167">
        <f>'ESTIMACIÓN DE INGRESOS'!$C$69</f>
        <v>363034.63349999994</v>
      </c>
      <c r="I37" s="40" t="e">
        <f t="shared" si="2"/>
        <v>#DIV/0!</v>
      </c>
      <c r="J37" s="125"/>
      <c r="K37" s="125"/>
      <c r="L37" s="150"/>
    </row>
    <row r="38" spans="1:12" ht="15" customHeight="1" x14ac:dyDescent="0.2">
      <c r="A38" s="39">
        <v>6.2</v>
      </c>
      <c r="B38" s="195" t="s">
        <v>189</v>
      </c>
      <c r="C38" s="195"/>
      <c r="D38" s="195"/>
      <c r="E38" s="125"/>
      <c r="F38" s="125"/>
      <c r="G38" s="160"/>
      <c r="H38" s="167">
        <f>'ESTIMACIÓN DE INGRESOS'!C77</f>
        <v>0</v>
      </c>
      <c r="I38" s="40" t="e">
        <f t="shared" si="2"/>
        <v>#DIV/0!</v>
      </c>
      <c r="J38" s="125"/>
      <c r="K38" s="125"/>
      <c r="L38" s="150"/>
    </row>
    <row r="39" spans="1:12" ht="15" customHeight="1" x14ac:dyDescent="0.2">
      <c r="A39" s="39">
        <v>6.3</v>
      </c>
      <c r="B39" s="195" t="s">
        <v>190</v>
      </c>
      <c r="C39" s="195"/>
      <c r="D39" s="195"/>
      <c r="E39" s="125"/>
      <c r="F39" s="125"/>
      <c r="G39" s="160"/>
      <c r="H39" s="167">
        <f>'ESTIMACIÓN DE INGRESOS'!C78</f>
        <v>0</v>
      </c>
      <c r="I39" s="40" t="e">
        <f t="shared" si="2"/>
        <v>#DIV/0!</v>
      </c>
      <c r="J39" s="125"/>
      <c r="K39" s="125"/>
      <c r="L39" s="150"/>
    </row>
    <row r="40" spans="1:12" ht="21.6" customHeight="1" x14ac:dyDescent="0.2">
      <c r="A40" s="39">
        <v>6.9</v>
      </c>
      <c r="B40" s="195" t="s">
        <v>193</v>
      </c>
      <c r="C40" s="195"/>
      <c r="D40" s="195"/>
      <c r="E40" s="125"/>
      <c r="F40" s="125"/>
      <c r="G40" s="160"/>
      <c r="H40" s="167">
        <f>'ESTIMACIÓN DE INGRESOS'!C79</f>
        <v>0</v>
      </c>
      <c r="I40" s="40" t="e">
        <f t="shared" si="2"/>
        <v>#DIV/0!</v>
      </c>
      <c r="J40" s="125"/>
      <c r="K40" s="125"/>
      <c r="L40" s="150"/>
    </row>
    <row r="41" spans="1:12" ht="20.45" customHeight="1" x14ac:dyDescent="0.2">
      <c r="A41" s="89">
        <v>7</v>
      </c>
      <c r="B41" s="199" t="s">
        <v>194</v>
      </c>
      <c r="C41" s="199"/>
      <c r="D41" s="199"/>
      <c r="E41" s="127">
        <f>SUM(E42:E50)</f>
        <v>0</v>
      </c>
      <c r="F41" s="127">
        <f>SUM(F42:F50)</f>
        <v>0</v>
      </c>
      <c r="G41" s="162">
        <f>SUM(G42:G50)</f>
        <v>0</v>
      </c>
      <c r="H41" s="168">
        <f>SUM(H42:H50)</f>
        <v>0</v>
      </c>
      <c r="I41" s="91" t="e">
        <f t="shared" si="2"/>
        <v>#DIV/0!</v>
      </c>
      <c r="J41" s="127">
        <f>SUM(J42:J50)</f>
        <v>0</v>
      </c>
      <c r="K41" s="127">
        <f>SUM(K42:K50)</f>
        <v>0</v>
      </c>
      <c r="L41" s="152">
        <f>SUM(L42:L50)</f>
        <v>0</v>
      </c>
    </row>
    <row r="42" spans="1:12" ht="21.6" customHeight="1" x14ac:dyDescent="0.2">
      <c r="A42" s="39">
        <v>7.1</v>
      </c>
      <c r="B42" s="195" t="s">
        <v>195</v>
      </c>
      <c r="C42" s="195"/>
      <c r="D42" s="195"/>
      <c r="E42" s="129"/>
      <c r="F42" s="129"/>
      <c r="G42" s="163"/>
      <c r="H42" s="167">
        <f>'ESTIMACIÓN DE INGRESOS'!C81</f>
        <v>0</v>
      </c>
      <c r="I42" s="40" t="e">
        <f t="shared" si="2"/>
        <v>#DIV/0!</v>
      </c>
      <c r="J42" s="129"/>
      <c r="K42" s="129"/>
      <c r="L42" s="153"/>
    </row>
    <row r="43" spans="1:12" ht="22.15" customHeight="1" x14ac:dyDescent="0.2">
      <c r="A43" s="39">
        <v>7.2</v>
      </c>
      <c r="B43" s="195" t="s">
        <v>196</v>
      </c>
      <c r="C43" s="195"/>
      <c r="D43" s="195"/>
      <c r="E43" s="129"/>
      <c r="F43" s="129"/>
      <c r="G43" s="163"/>
      <c r="H43" s="167">
        <f>'ESTIMACIÓN DE INGRESOS'!C82</f>
        <v>0</v>
      </c>
      <c r="I43" s="40" t="e">
        <f t="shared" si="2"/>
        <v>#DIV/0!</v>
      </c>
      <c r="J43" s="129"/>
      <c r="K43" s="129"/>
      <c r="L43" s="153"/>
    </row>
    <row r="44" spans="1:12" ht="24.6" customHeight="1" x14ac:dyDescent="0.2">
      <c r="A44" s="39">
        <v>7.3</v>
      </c>
      <c r="B44" s="195" t="s">
        <v>197</v>
      </c>
      <c r="C44" s="195"/>
      <c r="D44" s="195"/>
      <c r="E44" s="129"/>
      <c r="F44" s="129"/>
      <c r="G44" s="163"/>
      <c r="H44" s="167">
        <f>'ESTIMACIÓN DE INGRESOS'!C83</f>
        <v>0</v>
      </c>
      <c r="I44" s="40" t="e">
        <f t="shared" si="2"/>
        <v>#DIV/0!</v>
      </c>
      <c r="J44" s="129"/>
      <c r="K44" s="129"/>
      <c r="L44" s="153"/>
    </row>
    <row r="45" spans="1:12" ht="26.45" customHeight="1" x14ac:dyDescent="0.2">
      <c r="A45" s="39">
        <v>7.4</v>
      </c>
      <c r="B45" s="195" t="s">
        <v>198</v>
      </c>
      <c r="C45" s="195"/>
      <c r="D45" s="195"/>
      <c r="E45" s="129"/>
      <c r="F45" s="129"/>
      <c r="G45" s="163"/>
      <c r="H45" s="167">
        <f>'ESTIMACIÓN DE INGRESOS'!C84</f>
        <v>0</v>
      </c>
      <c r="I45" s="40" t="e">
        <f t="shared" si="2"/>
        <v>#DIV/0!</v>
      </c>
      <c r="J45" s="129"/>
      <c r="K45" s="129"/>
      <c r="L45" s="153"/>
    </row>
    <row r="46" spans="1:12" ht="26.45" customHeight="1" x14ac:dyDescent="0.2">
      <c r="A46" s="39">
        <v>7.5</v>
      </c>
      <c r="B46" s="195" t="s">
        <v>199</v>
      </c>
      <c r="C46" s="195"/>
      <c r="D46" s="195"/>
      <c r="E46" s="129"/>
      <c r="F46" s="129"/>
      <c r="G46" s="163"/>
      <c r="H46" s="167">
        <f>'ESTIMACIÓN DE INGRESOS'!C85</f>
        <v>0</v>
      </c>
      <c r="I46" s="40" t="e">
        <f t="shared" si="2"/>
        <v>#DIV/0!</v>
      </c>
      <c r="J46" s="129"/>
      <c r="K46" s="129"/>
      <c r="L46" s="153"/>
    </row>
    <row r="47" spans="1:12" ht="26.45" customHeight="1" x14ac:dyDescent="0.2">
      <c r="A47" s="39">
        <v>7.6</v>
      </c>
      <c r="B47" s="195" t="s">
        <v>200</v>
      </c>
      <c r="C47" s="195"/>
      <c r="D47" s="195"/>
      <c r="E47" s="129"/>
      <c r="F47" s="129"/>
      <c r="G47" s="163"/>
      <c r="H47" s="167">
        <f>'ESTIMACIÓN DE INGRESOS'!C86</f>
        <v>0</v>
      </c>
      <c r="I47" s="40" t="e">
        <f t="shared" si="2"/>
        <v>#DIV/0!</v>
      </c>
      <c r="J47" s="129"/>
      <c r="K47" s="129"/>
      <c r="L47" s="153"/>
    </row>
    <row r="48" spans="1:12" ht="26.45" customHeight="1" x14ac:dyDescent="0.2">
      <c r="A48" s="39">
        <v>7.7</v>
      </c>
      <c r="B48" s="195" t="s">
        <v>201</v>
      </c>
      <c r="C48" s="195"/>
      <c r="D48" s="195"/>
      <c r="E48" s="129"/>
      <c r="F48" s="129"/>
      <c r="G48" s="163"/>
      <c r="H48" s="167">
        <f>'ESTIMACIÓN DE INGRESOS'!C87</f>
        <v>0</v>
      </c>
      <c r="I48" s="40" t="e">
        <f t="shared" si="2"/>
        <v>#DIV/0!</v>
      </c>
      <c r="J48" s="129"/>
      <c r="K48" s="129"/>
      <c r="L48" s="153"/>
    </row>
    <row r="49" spans="1:12" ht="26.45" customHeight="1" x14ac:dyDescent="0.2">
      <c r="A49" s="39">
        <v>7.8</v>
      </c>
      <c r="B49" s="195" t="s">
        <v>202</v>
      </c>
      <c r="C49" s="195"/>
      <c r="D49" s="195"/>
      <c r="E49" s="129"/>
      <c r="F49" s="129"/>
      <c r="G49" s="163"/>
      <c r="H49" s="167">
        <f>'ESTIMACIÓN DE INGRESOS'!C88</f>
        <v>0</v>
      </c>
      <c r="I49" s="40" t="e">
        <f t="shared" si="2"/>
        <v>#DIV/0!</v>
      </c>
      <c r="J49" s="129"/>
      <c r="K49" s="129"/>
      <c r="L49" s="153"/>
    </row>
    <row r="50" spans="1:12" ht="20.45" customHeight="1" x14ac:dyDescent="0.2">
      <c r="A50" s="39">
        <v>7.9</v>
      </c>
      <c r="B50" s="195" t="s">
        <v>203</v>
      </c>
      <c r="C50" s="195"/>
      <c r="D50" s="195"/>
      <c r="E50" s="129"/>
      <c r="F50" s="129"/>
      <c r="G50" s="163"/>
      <c r="H50" s="167">
        <f>'ESTIMACIÓN DE INGRESOS'!C89</f>
        <v>0</v>
      </c>
      <c r="I50" s="40" t="e">
        <f t="shared" si="2"/>
        <v>#DIV/0!</v>
      </c>
      <c r="J50" s="129"/>
      <c r="K50" s="129"/>
      <c r="L50" s="153"/>
    </row>
    <row r="51" spans="1:12" ht="24.6" customHeight="1" x14ac:dyDescent="0.2">
      <c r="A51" s="89">
        <v>8</v>
      </c>
      <c r="B51" s="199" t="s">
        <v>204</v>
      </c>
      <c r="C51" s="199"/>
      <c r="D51" s="199"/>
      <c r="E51" s="127">
        <f>SUM(E52:E56)</f>
        <v>0</v>
      </c>
      <c r="F51" s="127">
        <f>SUM(F52:F56)</f>
        <v>0</v>
      </c>
      <c r="G51" s="162">
        <f>SUM(G52:G56)</f>
        <v>1131164</v>
      </c>
      <c r="H51" s="168">
        <f>SUM(H52:H56)</f>
        <v>1170755</v>
      </c>
      <c r="I51" s="91" t="e">
        <f t="shared" si="2"/>
        <v>#DIV/0!</v>
      </c>
      <c r="J51" s="127">
        <f>SUM(J52:J56)</f>
        <v>0</v>
      </c>
      <c r="K51" s="127">
        <f>SUM(K52:K56)</f>
        <v>0</v>
      </c>
      <c r="L51" s="152">
        <f>SUM(L52:L56)</f>
        <v>0</v>
      </c>
    </row>
    <row r="52" spans="1:12" x14ac:dyDescent="0.2">
      <c r="A52" s="39">
        <v>8.1</v>
      </c>
      <c r="B52" s="195" t="s">
        <v>17</v>
      </c>
      <c r="C52" s="195"/>
      <c r="D52" s="195"/>
      <c r="E52" s="125"/>
      <c r="F52" s="125"/>
      <c r="G52" s="160">
        <v>1131164</v>
      </c>
      <c r="H52" s="167">
        <f>'ESTIMACIÓN DE INGRESOS'!$C$91</f>
        <v>1170755</v>
      </c>
      <c r="I52" s="40" t="e">
        <f t="shared" si="2"/>
        <v>#DIV/0!</v>
      </c>
      <c r="J52" s="125"/>
      <c r="K52" s="125"/>
      <c r="L52" s="150"/>
    </row>
    <row r="53" spans="1:12" x14ac:dyDescent="0.2">
      <c r="A53" s="39">
        <v>8.1999999999999993</v>
      </c>
      <c r="B53" s="195" t="s">
        <v>18</v>
      </c>
      <c r="C53" s="195"/>
      <c r="D53" s="195"/>
      <c r="E53" s="125"/>
      <c r="F53" s="125"/>
      <c r="G53" s="160"/>
      <c r="H53" s="167">
        <f>'ESTIMACIÓN DE INGRESOS'!$C$94</f>
        <v>0</v>
      </c>
      <c r="I53" s="40" t="e">
        <f t="shared" si="2"/>
        <v>#DIV/0!</v>
      </c>
      <c r="J53" s="125"/>
      <c r="K53" s="125"/>
      <c r="L53" s="150"/>
    </row>
    <row r="54" spans="1:12" x14ac:dyDescent="0.2">
      <c r="A54" s="39">
        <v>8.3000000000000007</v>
      </c>
      <c r="B54" s="195" t="s">
        <v>19</v>
      </c>
      <c r="C54" s="195"/>
      <c r="D54" s="195"/>
      <c r="E54" s="125"/>
      <c r="F54" s="125"/>
      <c r="G54" s="160"/>
      <c r="H54" s="167">
        <f>'ESTIMACIÓN DE INGRESOS'!C99</f>
        <v>0</v>
      </c>
      <c r="I54" s="40" t="e">
        <f t="shared" si="2"/>
        <v>#DIV/0!</v>
      </c>
      <c r="J54" s="125"/>
      <c r="K54" s="125"/>
      <c r="L54" s="150"/>
    </row>
    <row r="55" spans="1:12" x14ac:dyDescent="0.2">
      <c r="A55" s="39">
        <v>8.4</v>
      </c>
      <c r="B55" s="195" t="s">
        <v>205</v>
      </c>
      <c r="C55" s="195"/>
      <c r="D55" s="195"/>
      <c r="E55" s="125"/>
      <c r="F55" s="125"/>
      <c r="G55" s="160"/>
      <c r="H55" s="167">
        <f>'ESTIMACIÓN DE INGRESOS'!C100</f>
        <v>0</v>
      </c>
      <c r="I55" s="40" t="e">
        <f t="shared" si="2"/>
        <v>#DIV/0!</v>
      </c>
      <c r="J55" s="125"/>
      <c r="K55" s="125"/>
      <c r="L55" s="150"/>
    </row>
    <row r="56" spans="1:12" x14ac:dyDescent="0.2">
      <c r="A56" s="39">
        <v>8.5</v>
      </c>
      <c r="B56" s="195" t="s">
        <v>206</v>
      </c>
      <c r="C56" s="195"/>
      <c r="D56" s="195"/>
      <c r="E56" s="125"/>
      <c r="F56" s="125"/>
      <c r="G56" s="160"/>
      <c r="H56" s="167">
        <f>'ESTIMACIÓN DE INGRESOS'!C101</f>
        <v>0</v>
      </c>
      <c r="I56" s="40" t="e">
        <f t="shared" si="2"/>
        <v>#DIV/0!</v>
      </c>
      <c r="J56" s="125"/>
      <c r="K56" s="125"/>
      <c r="L56" s="150"/>
    </row>
    <row r="57" spans="1:12" ht="24.75" customHeight="1" x14ac:dyDescent="0.2">
      <c r="A57" s="89">
        <v>9</v>
      </c>
      <c r="B57" s="199" t="s">
        <v>207</v>
      </c>
      <c r="C57" s="199"/>
      <c r="D57" s="199"/>
      <c r="E57" s="127">
        <f>SUM(E58:E64)</f>
        <v>0</v>
      </c>
      <c r="F57" s="127">
        <f>SUM(F58:F64)</f>
        <v>0</v>
      </c>
      <c r="G57" s="162">
        <f>SUM(G58:G64)</f>
        <v>3309714</v>
      </c>
      <c r="H57" s="168">
        <f>SUM(H58:H64)</f>
        <v>3425553.8243999998</v>
      </c>
      <c r="I57" s="91" t="e">
        <f t="shared" si="2"/>
        <v>#DIV/0!</v>
      </c>
      <c r="J57" s="127">
        <f>SUM(J58:J64)</f>
        <v>0</v>
      </c>
      <c r="K57" s="127">
        <f>SUM(K58:K64)</f>
        <v>0</v>
      </c>
      <c r="L57" s="152">
        <f>SUM(L58:L64)</f>
        <v>0</v>
      </c>
    </row>
    <row r="58" spans="1:12" x14ac:dyDescent="0.2">
      <c r="A58" s="39">
        <v>9.1</v>
      </c>
      <c r="B58" s="195" t="s">
        <v>208</v>
      </c>
      <c r="C58" s="195"/>
      <c r="D58" s="195"/>
      <c r="E58" s="125"/>
      <c r="F58" s="125"/>
      <c r="G58" s="160"/>
      <c r="H58" s="167">
        <f>'ESTIMACIÓN DE INGRESOS'!C103</f>
        <v>0</v>
      </c>
      <c r="I58" s="40" t="e">
        <f t="shared" si="2"/>
        <v>#DIV/0!</v>
      </c>
      <c r="J58" s="125"/>
      <c r="K58" s="125"/>
      <c r="L58" s="150"/>
    </row>
    <row r="59" spans="1:12" x14ac:dyDescent="0.2">
      <c r="A59" s="39">
        <v>9.1999999999999993</v>
      </c>
      <c r="B59" s="195" t="s">
        <v>209</v>
      </c>
      <c r="C59" s="195"/>
      <c r="D59" s="195"/>
      <c r="E59" s="126"/>
      <c r="F59" s="126"/>
      <c r="G59" s="161"/>
      <c r="H59" s="169">
        <f>'ESTIMACIÓN DE INGRESOS'!C104</f>
        <v>0</v>
      </c>
      <c r="I59" s="122" t="e">
        <f t="shared" si="2"/>
        <v>#DIV/0!</v>
      </c>
      <c r="J59" s="126"/>
      <c r="K59" s="126"/>
      <c r="L59" s="151"/>
    </row>
    <row r="60" spans="1:12" x14ac:dyDescent="0.2">
      <c r="A60" s="39">
        <v>9.3000000000000007</v>
      </c>
      <c r="B60" s="195" t="s">
        <v>210</v>
      </c>
      <c r="C60" s="195"/>
      <c r="D60" s="195"/>
      <c r="E60" s="126"/>
      <c r="F60" s="126"/>
      <c r="G60" s="161">
        <v>3309714</v>
      </c>
      <c r="H60" s="167">
        <f>'ESTIMACIÓN DE INGRESOS'!C105</f>
        <v>3425553.8243999998</v>
      </c>
      <c r="I60" s="40" t="e">
        <f t="shared" si="2"/>
        <v>#DIV/0!</v>
      </c>
      <c r="J60" s="126"/>
      <c r="K60" s="126"/>
      <c r="L60" s="151"/>
    </row>
    <row r="61" spans="1:12" x14ac:dyDescent="0.2">
      <c r="A61" s="39">
        <v>9.4</v>
      </c>
      <c r="B61" s="195" t="s">
        <v>211</v>
      </c>
      <c r="C61" s="195"/>
      <c r="D61" s="195"/>
      <c r="E61" s="126"/>
      <c r="F61" s="126"/>
      <c r="G61" s="161"/>
      <c r="H61" s="169">
        <f>'ESTIMACIÓN DE INGRESOS'!C106</f>
        <v>0</v>
      </c>
      <c r="I61" s="122" t="e">
        <f t="shared" si="2"/>
        <v>#DIV/0!</v>
      </c>
      <c r="J61" s="126"/>
      <c r="K61" s="126"/>
      <c r="L61" s="151"/>
    </row>
    <row r="62" spans="1:12" x14ac:dyDescent="0.2">
      <c r="A62" s="39">
        <v>9.5</v>
      </c>
      <c r="B62" s="195" t="s">
        <v>28</v>
      </c>
      <c r="C62" s="195"/>
      <c r="D62" s="195"/>
      <c r="E62" s="126"/>
      <c r="F62" s="126"/>
      <c r="G62" s="161"/>
      <c r="H62" s="167">
        <f>'ESTIMACIÓN DE INGRESOS'!C107</f>
        <v>0</v>
      </c>
      <c r="I62" s="40" t="e">
        <f t="shared" si="2"/>
        <v>#DIV/0!</v>
      </c>
      <c r="J62" s="126"/>
      <c r="K62" s="126"/>
      <c r="L62" s="151"/>
    </row>
    <row r="63" spans="1:12" x14ac:dyDescent="0.2">
      <c r="A63" s="39">
        <v>9.6</v>
      </c>
      <c r="B63" s="195" t="s">
        <v>212</v>
      </c>
      <c r="C63" s="195"/>
      <c r="D63" s="195"/>
      <c r="E63" s="126"/>
      <c r="F63" s="126"/>
      <c r="G63" s="161"/>
      <c r="H63" s="169">
        <f>'ESTIMACIÓN DE INGRESOS'!C108</f>
        <v>0</v>
      </c>
      <c r="I63" s="122" t="e">
        <f t="shared" si="2"/>
        <v>#DIV/0!</v>
      </c>
      <c r="J63" s="126"/>
      <c r="K63" s="126"/>
      <c r="L63" s="151"/>
    </row>
    <row r="64" spans="1:12" x14ac:dyDescent="0.2">
      <c r="A64" s="39">
        <v>9.6999999999999993</v>
      </c>
      <c r="B64" s="195" t="s">
        <v>213</v>
      </c>
      <c r="C64" s="195"/>
      <c r="D64" s="195"/>
      <c r="E64" s="126"/>
      <c r="F64" s="126"/>
      <c r="G64" s="161"/>
      <c r="H64" s="167">
        <f>'ESTIMACIÓN DE INGRESOS'!C109</f>
        <v>0</v>
      </c>
      <c r="I64" s="42" t="e">
        <f t="shared" si="2"/>
        <v>#DIV/0!</v>
      </c>
      <c r="J64" s="126"/>
      <c r="K64" s="126"/>
      <c r="L64" s="151"/>
    </row>
    <row r="65" spans="1:12" ht="13.9" customHeight="1" x14ac:dyDescent="0.2">
      <c r="A65" s="89">
        <v>0</v>
      </c>
      <c r="B65" s="199" t="s">
        <v>20</v>
      </c>
      <c r="C65" s="199"/>
      <c r="D65" s="199"/>
      <c r="E65" s="127">
        <f>SUM(E66:E68)</f>
        <v>0</v>
      </c>
      <c r="F65" s="127">
        <f>SUM(F66:F68)</f>
        <v>0</v>
      </c>
      <c r="G65" s="162">
        <f>SUM(G66:G68)</f>
        <v>0</v>
      </c>
      <c r="H65" s="168">
        <f>SUM(H66:H68)</f>
        <v>0</v>
      </c>
      <c r="I65" s="91" t="e">
        <f>H65/E65-1</f>
        <v>#DIV/0!</v>
      </c>
      <c r="J65" s="127">
        <f>SUM(J66:J68)</f>
        <v>0</v>
      </c>
      <c r="K65" s="127">
        <f>SUM(K66:K68)</f>
        <v>0</v>
      </c>
      <c r="L65" s="152">
        <f>SUM(L66:L68)</f>
        <v>0</v>
      </c>
    </row>
    <row r="66" spans="1:12" ht="12.75" customHeight="1" x14ac:dyDescent="0.2">
      <c r="A66" s="39">
        <v>0.1</v>
      </c>
      <c r="B66" s="203" t="s">
        <v>70</v>
      </c>
      <c r="C66" s="204"/>
      <c r="D66" s="205"/>
      <c r="E66" s="130"/>
      <c r="F66" s="130"/>
      <c r="G66" s="164"/>
      <c r="H66" s="170">
        <f>'ESTIMACIÓN DE INGRESOS'!C111</f>
        <v>0</v>
      </c>
      <c r="I66" s="42" t="e">
        <f t="shared" si="2"/>
        <v>#DIV/0!</v>
      </c>
      <c r="J66" s="130"/>
      <c r="K66" s="130"/>
      <c r="L66" s="154"/>
    </row>
    <row r="67" spans="1:12" x14ac:dyDescent="0.2">
      <c r="A67" s="39">
        <v>0.2</v>
      </c>
      <c r="B67" s="203" t="s">
        <v>214</v>
      </c>
      <c r="C67" s="204"/>
      <c r="D67" s="205"/>
      <c r="E67" s="130"/>
      <c r="F67" s="130"/>
      <c r="G67" s="164"/>
      <c r="H67" s="171">
        <f>'ESTIMACIÓN DE INGRESOS'!C112</f>
        <v>0</v>
      </c>
      <c r="I67" s="123" t="e">
        <f t="shared" si="2"/>
        <v>#DIV/0!</v>
      </c>
      <c r="J67" s="130"/>
      <c r="K67" s="130"/>
      <c r="L67" s="154"/>
    </row>
    <row r="68" spans="1:12" x14ac:dyDescent="0.2">
      <c r="A68" s="39">
        <v>0.3</v>
      </c>
      <c r="B68" s="145" t="s">
        <v>215</v>
      </c>
      <c r="C68" s="146"/>
      <c r="D68" s="147"/>
      <c r="E68" s="130"/>
      <c r="F68" s="130"/>
      <c r="G68" s="164"/>
      <c r="H68" s="170">
        <f>'ESTIMACIÓN DE INGRESOS'!C113</f>
        <v>0</v>
      </c>
      <c r="I68" s="42" t="e">
        <f t="shared" si="2"/>
        <v>#DIV/0!</v>
      </c>
      <c r="J68" s="130"/>
      <c r="K68" s="130"/>
      <c r="L68" s="154"/>
    </row>
    <row r="69" spans="1:12" ht="22.9" customHeight="1" x14ac:dyDescent="0.2">
      <c r="A69" s="200" t="s">
        <v>61</v>
      </c>
      <c r="B69" s="201"/>
      <c r="C69" s="201"/>
      <c r="D69" s="201"/>
      <c r="E69" s="128">
        <f>SUM(E6+E16+E22+E25+E32+E36+E41+E51+E57+E65)</f>
        <v>0</v>
      </c>
      <c r="F69" s="128">
        <f>SUM(F6+F16+F22+F25+F32+F36+F41+F51+F57+F65)</f>
        <v>0</v>
      </c>
      <c r="G69" s="165">
        <f>SUM(G6+G16+G22+G25+G32+G36+G41+G51+G57+G65)</f>
        <v>4791636</v>
      </c>
      <c r="H69" s="172">
        <f>SUM(H6+H16+H22+H25+H32+H36+H41+H51+H57+H65)</f>
        <v>4959343.4578999998</v>
      </c>
      <c r="I69" s="92" t="e">
        <f>H69/E69-1</f>
        <v>#DIV/0!</v>
      </c>
      <c r="J69" s="128">
        <f>SUM(J6+J16+J22+J25+J32+J36+J41+J51+J57+J65)</f>
        <v>0</v>
      </c>
      <c r="K69" s="128">
        <f>SUM(K6+K16+K22+K25+K32+K36+K41+K51+K57+K65)</f>
        <v>0</v>
      </c>
      <c r="L69" s="155">
        <f>SUM(L6+L16+L22+L25+L32+L36+L41+L51+L57+L65)</f>
        <v>0</v>
      </c>
    </row>
    <row r="70" spans="1:12" ht="12" customHeight="1" x14ac:dyDescent="0.2">
      <c r="A70" s="198"/>
      <c r="B70" s="198"/>
      <c r="C70" s="198"/>
      <c r="D70" s="198"/>
      <c r="E70" s="198"/>
      <c r="F70" s="198"/>
      <c r="G70" s="198"/>
      <c r="H70" s="198"/>
      <c r="I70" s="198"/>
      <c r="J70" s="14"/>
      <c r="K70" s="14"/>
      <c r="L70" s="14"/>
    </row>
    <row r="71" spans="1:12" ht="12" customHeight="1" x14ac:dyDescent="0.2">
      <c r="A71" s="18"/>
      <c r="B71" s="18"/>
      <c r="C71" s="18"/>
      <c r="D71" s="18"/>
      <c r="E71" s="18"/>
      <c r="F71" s="18"/>
      <c r="G71" s="18"/>
      <c r="H71" s="18"/>
      <c r="I71" s="18"/>
      <c r="J71" s="18"/>
      <c r="K71" s="18"/>
      <c r="L71" s="18"/>
    </row>
    <row r="72" spans="1:12" ht="28.15" customHeight="1" x14ac:dyDescent="0.2">
      <c r="A72" s="18"/>
      <c r="B72" s="18"/>
      <c r="C72" s="18"/>
      <c r="D72" s="18"/>
      <c r="E72" s="18"/>
      <c r="F72" s="18"/>
      <c r="G72" s="18"/>
      <c r="H72" s="18"/>
      <c r="I72" s="18"/>
      <c r="J72" s="18"/>
      <c r="K72" s="18"/>
      <c r="L72" s="18"/>
    </row>
    <row r="73" spans="1:12" ht="16.899999999999999" customHeight="1" x14ac:dyDescent="0.2">
      <c r="A73" s="197" t="s">
        <v>216</v>
      </c>
      <c r="B73" s="197"/>
      <c r="C73" s="197"/>
      <c r="D73" s="197"/>
      <c r="E73" s="15"/>
      <c r="F73" s="15"/>
      <c r="G73" s="15"/>
      <c r="H73" s="15"/>
      <c r="I73" s="15"/>
      <c r="J73" s="15"/>
      <c r="K73" s="15"/>
      <c r="L73" s="15"/>
    </row>
    <row r="74" spans="1:12" x14ac:dyDescent="0.2">
      <c r="A74" s="95" t="s">
        <v>21</v>
      </c>
      <c r="B74" s="96" t="s">
        <v>0</v>
      </c>
      <c r="C74" s="97" t="s">
        <v>66</v>
      </c>
      <c r="D74" s="98" t="s">
        <v>22</v>
      </c>
      <c r="E74" s="2"/>
      <c r="F74" s="2"/>
      <c r="G74" s="2"/>
      <c r="H74" s="2"/>
      <c r="I74" s="2"/>
      <c r="J74" s="2"/>
      <c r="K74" s="2"/>
      <c r="L74" s="2"/>
    </row>
    <row r="75" spans="1:12" ht="18.75" customHeight="1" x14ac:dyDescent="0.2">
      <c r="A75" s="3">
        <v>1</v>
      </c>
      <c r="B75" s="4" t="s">
        <v>217</v>
      </c>
      <c r="C75" s="5">
        <f>H6+H16+H22+H25+H32+H36+H41</f>
        <v>363034.63349999994</v>
      </c>
      <c r="D75" s="6">
        <f>C75/$C$78</f>
        <v>7.3202156007505972E-2</v>
      </c>
    </row>
    <row r="76" spans="1:12" ht="102" x14ac:dyDescent="0.2">
      <c r="A76" s="3">
        <v>2</v>
      </c>
      <c r="B76" s="4" t="s">
        <v>238</v>
      </c>
      <c r="C76" s="5">
        <f>H51+H57</f>
        <v>4596308.8244000003</v>
      </c>
      <c r="D76" s="6">
        <f t="shared" ref="D76:D77" si="4">C76/$C$78</f>
        <v>0.9267978439924941</v>
      </c>
    </row>
    <row r="77" spans="1:12" ht="25.5" x14ac:dyDescent="0.2">
      <c r="A77" s="3">
        <v>3</v>
      </c>
      <c r="B77" s="4" t="s">
        <v>218</v>
      </c>
      <c r="C77" s="5">
        <f>H65</f>
        <v>0</v>
      </c>
      <c r="D77" s="6">
        <f t="shared" si="4"/>
        <v>0</v>
      </c>
    </row>
    <row r="78" spans="1:12" x14ac:dyDescent="0.2">
      <c r="A78" s="35"/>
      <c r="B78" s="99" t="s">
        <v>65</v>
      </c>
      <c r="C78" s="100">
        <f>SUM(C75:C77)</f>
        <v>4959343.4578999998</v>
      </c>
      <c r="D78" s="101">
        <f>SUM(D75:D77)</f>
        <v>1</v>
      </c>
    </row>
    <row r="79" spans="1:12" ht="55.15" customHeight="1" x14ac:dyDescent="0.2">
      <c r="A79" s="196" t="s">
        <v>221</v>
      </c>
      <c r="B79" s="196"/>
      <c r="C79" s="196"/>
      <c r="D79" s="196"/>
      <c r="E79" s="15"/>
      <c r="F79" s="15"/>
      <c r="G79" s="15"/>
      <c r="H79" s="15"/>
      <c r="I79" s="15"/>
      <c r="J79" s="15"/>
      <c r="K79" s="15"/>
      <c r="L79" s="15"/>
    </row>
    <row r="80" spans="1:12" x14ac:dyDescent="0.2">
      <c r="A80" s="102" t="s">
        <v>24</v>
      </c>
      <c r="B80" s="102" t="s">
        <v>0</v>
      </c>
      <c r="C80" s="103" t="s">
        <v>66</v>
      </c>
      <c r="D80" s="104" t="s">
        <v>22</v>
      </c>
      <c r="E80" s="2"/>
      <c r="F80" s="2"/>
      <c r="G80" s="2"/>
      <c r="H80" s="2"/>
      <c r="I80" s="2"/>
      <c r="J80" s="2"/>
      <c r="K80" s="2"/>
      <c r="L80" s="2"/>
    </row>
    <row r="81" spans="1:4" x14ac:dyDescent="0.2">
      <c r="A81" s="3">
        <v>1.1000000000000001</v>
      </c>
      <c r="B81" s="16" t="s">
        <v>62</v>
      </c>
      <c r="C81" s="8" t="e">
        <f>#REF!</f>
        <v>#REF!</v>
      </c>
      <c r="D81" s="6" t="e">
        <f>C81/$C$88</f>
        <v>#REF!</v>
      </c>
    </row>
    <row r="82" spans="1:4" x14ac:dyDescent="0.2">
      <c r="A82" s="3">
        <v>1.2</v>
      </c>
      <c r="B82" s="7" t="s">
        <v>25</v>
      </c>
      <c r="C82" s="8" t="e">
        <f>#REF!</f>
        <v>#REF!</v>
      </c>
      <c r="D82" s="6" t="e">
        <f t="shared" ref="D82:D87" si="5">C82/$C$88</f>
        <v>#REF!</v>
      </c>
    </row>
    <row r="83" spans="1:4" x14ac:dyDescent="0.2">
      <c r="A83" s="3">
        <v>1.3</v>
      </c>
      <c r="B83" s="7" t="s">
        <v>219</v>
      </c>
      <c r="C83" s="8" t="e">
        <f>#REF!</f>
        <v>#REF!</v>
      </c>
      <c r="D83" s="6" t="e">
        <f t="shared" si="5"/>
        <v>#REF!</v>
      </c>
    </row>
    <row r="84" spans="1:4" x14ac:dyDescent="0.2">
      <c r="A84" s="3">
        <v>1.4</v>
      </c>
      <c r="B84" s="7" t="s">
        <v>26</v>
      </c>
      <c r="C84" s="8" t="e">
        <f>#REF!</f>
        <v>#REF!</v>
      </c>
      <c r="D84" s="6" t="e">
        <f t="shared" si="5"/>
        <v>#REF!</v>
      </c>
    </row>
    <row r="85" spans="1:4" x14ac:dyDescent="0.2">
      <c r="A85" s="3">
        <v>1.5</v>
      </c>
      <c r="B85" s="7" t="s">
        <v>27</v>
      </c>
      <c r="C85" s="8" t="e">
        <f>#REF!</f>
        <v>#REF!</v>
      </c>
      <c r="D85" s="6" t="e">
        <f t="shared" si="5"/>
        <v>#REF!</v>
      </c>
    </row>
    <row r="86" spans="1:4" x14ac:dyDescent="0.2">
      <c r="A86" s="3">
        <v>1.6</v>
      </c>
      <c r="B86" s="7" t="s">
        <v>237</v>
      </c>
      <c r="C86" s="8" t="e">
        <f>#REF!</f>
        <v>#REF!</v>
      </c>
      <c r="D86" s="6" t="e">
        <f t="shared" si="5"/>
        <v>#REF!</v>
      </c>
    </row>
    <row r="87" spans="1:4" x14ac:dyDescent="0.2">
      <c r="A87" s="3">
        <v>1.7</v>
      </c>
      <c r="B87" s="7" t="s">
        <v>220</v>
      </c>
      <c r="C87" s="8" t="e">
        <f>#REF!</f>
        <v>#REF!</v>
      </c>
      <c r="D87" s="6" t="e">
        <f t="shared" si="5"/>
        <v>#REF!</v>
      </c>
    </row>
    <row r="88" spans="1:4" x14ac:dyDescent="0.2">
      <c r="A88" s="105"/>
      <c r="B88" s="99" t="s">
        <v>65</v>
      </c>
      <c r="C88" s="100" t="e">
        <f>SUM(C81:C87)</f>
        <v>#REF!</v>
      </c>
      <c r="D88" s="106" t="e">
        <f>SUM(D81:D87)</f>
        <v>#REF!</v>
      </c>
    </row>
    <row r="91" spans="1:4" ht="36.6" customHeight="1" x14ac:dyDescent="0.2">
      <c r="A91" s="196" t="s">
        <v>222</v>
      </c>
      <c r="B91" s="196"/>
      <c r="C91" s="196"/>
      <c r="D91" s="196"/>
    </row>
    <row r="92" spans="1:4" ht="12.75" customHeight="1" x14ac:dyDescent="0.2">
      <c r="A92" s="36"/>
      <c r="B92" s="36"/>
      <c r="C92" s="37"/>
      <c r="D92" s="38"/>
    </row>
    <row r="93" spans="1:4" ht="19.149999999999999" customHeight="1" x14ac:dyDescent="0.2">
      <c r="A93" s="3">
        <v>2.5</v>
      </c>
      <c r="B93" s="7" t="s">
        <v>27</v>
      </c>
      <c r="C93" s="8" t="e">
        <f>#REF!</f>
        <v>#REF!</v>
      </c>
      <c r="D93" s="6" t="e">
        <f>C93/$C$96</f>
        <v>#REF!</v>
      </c>
    </row>
    <row r="94" spans="1:4" ht="19.149999999999999" customHeight="1" x14ac:dyDescent="0.2">
      <c r="A94" s="3">
        <v>2.6</v>
      </c>
      <c r="B94" s="7" t="s">
        <v>237</v>
      </c>
      <c r="C94" s="8" t="e">
        <f>#REF!</f>
        <v>#REF!</v>
      </c>
      <c r="D94" s="6" t="e">
        <f t="shared" ref="D94:D95" si="6">C94/$C$96</f>
        <v>#REF!</v>
      </c>
    </row>
    <row r="95" spans="1:4" ht="24" customHeight="1" x14ac:dyDescent="0.2">
      <c r="A95" s="3">
        <v>2.7</v>
      </c>
      <c r="B95" s="112" t="s">
        <v>223</v>
      </c>
      <c r="C95" s="8" t="e">
        <f>#REF!</f>
        <v>#REF!</v>
      </c>
      <c r="D95" s="6" t="e">
        <f t="shared" si="6"/>
        <v>#REF!</v>
      </c>
    </row>
    <row r="96" spans="1:4" x14ac:dyDescent="0.2">
      <c r="A96" s="105"/>
      <c r="B96" s="99" t="s">
        <v>65</v>
      </c>
      <c r="C96" s="100" t="e">
        <f>SUM(C93:C95)</f>
        <v>#REF!</v>
      </c>
      <c r="D96" s="106" t="e">
        <f>SUM(D93:D95)</f>
        <v>#REF!</v>
      </c>
    </row>
  </sheetData>
  <sheetProtection algorithmName="SHA-512" hashValue="FFC37WrC6IIwvGMMhuYFVNTmqPkCOgwUmbNOMuSJxzW2xJDGRljzhVQ4U2UkdrkVE26fVCqezi7Kl228oGe5nQ==" saltValue="Oi6Mgg3uEJyW0l7UNEMCg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ESTIMACIÓN DE INGRESOS</vt:lpstr>
      <vt:lpstr>PROYECCIONES INGRESOS</vt:lpstr>
      <vt:lpstr>'ESTIMACIÓN DE INGRESOS'!Títulos_a_imprimir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2018-12-20T17:00:46Z</cp:lastPrinted>
  <dcterms:created xsi:type="dcterms:W3CDTF">2013-09-24T17:23:29Z</dcterms:created>
  <dcterms:modified xsi:type="dcterms:W3CDTF">2019-02-13T19:06:48Z</dcterms:modified>
</cp:coreProperties>
</file>